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I:\settore03\ufficio_edilizia\ONERI URBANIZZAZIONE - COSTO\Aggiornamento oneri e costo\2026\Sito Comune\"/>
    </mc:Choice>
  </mc:AlternateContent>
  <xr:revisionPtr revIDLastSave="0" documentId="13_ncr:1_{AD7F5BAA-AF39-4368-AD42-F061D68340B9}" xr6:coauthVersionLast="47" xr6:coauthVersionMax="47" xr10:uidLastSave="{00000000-0000-0000-0000-000000000000}"/>
  <bookViews>
    <workbookView xWindow="4500" yWindow="3765" windowWidth="21780" windowHeight="15330" tabRatio="601" xr2:uid="{00000000-000D-0000-FFFF-FFFF00000000}"/>
  </bookViews>
  <sheets>
    <sheet name="Foglio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" i="2" l="1"/>
  <c r="D39" i="2"/>
  <c r="I41" i="2"/>
  <c r="D23" i="2" l="1"/>
  <c r="D14" i="2" l="1"/>
  <c r="D28" i="2" s="1"/>
  <c r="N53" i="2"/>
  <c r="R59" i="2"/>
  <c r="R60" i="2"/>
  <c r="M87" i="2"/>
  <c r="F11" i="2" l="1"/>
  <c r="F9" i="2"/>
  <c r="R61" i="2"/>
  <c r="R71" i="2" s="1"/>
  <c r="N85" i="2"/>
  <c r="F12" i="2"/>
  <c r="I12" i="2" s="1"/>
  <c r="F13" i="2"/>
  <c r="I13" i="2" s="1"/>
  <c r="F10" i="2"/>
  <c r="I10" i="2" s="1"/>
  <c r="H9" i="2" l="1"/>
  <c r="I9" i="2"/>
  <c r="H11" i="2"/>
  <c r="I11" i="2"/>
  <c r="R69" i="2"/>
  <c r="R65" i="2"/>
  <c r="R66" i="2" s="1"/>
  <c r="R68" i="2"/>
  <c r="R72" i="2"/>
  <c r="R70" i="2"/>
  <c r="H10" i="2"/>
  <c r="H12" i="2"/>
  <c r="H13" i="2"/>
  <c r="I4" i="2" l="1"/>
  <c r="O88" i="2" s="1"/>
  <c r="I14" i="2"/>
  <c r="O87" i="2" l="1"/>
  <c r="R87" i="2" s="1"/>
  <c r="S85" i="2"/>
  <c r="D29" i="2"/>
  <c r="D30" i="2" s="1"/>
  <c r="D31" i="2" s="1"/>
  <c r="Q85" i="2"/>
  <c r="G23" i="2"/>
  <c r="I23" i="2" s="1"/>
  <c r="I36" i="2" l="1"/>
  <c r="F39" i="2" l="1"/>
  <c r="G39" i="2"/>
  <c r="I42" i="2" s="1"/>
  <c r="M88" i="2" s="1"/>
  <c r="R88" i="2" s="1"/>
  <c r="R90" i="2" s="1"/>
  <c r="R96" i="2" s="1"/>
  <c r="R102" i="2" l="1"/>
  <c r="R98" i="2"/>
  <c r="I4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gianir</author>
    <author>EuroPc</author>
    <author>Alessandra</author>
  </authors>
  <commentList>
    <comment ref="C4" authorId="0" shapeId="0" xr:uid="{00000000-0006-0000-0000-000001000000}">
      <text>
        <r>
          <rPr>
            <sz val="8"/>
            <color indexed="81"/>
            <rFont val="Tahoma"/>
            <family val="2"/>
          </rPr>
          <t>- residenziale;
- industriale artigianale;
- commerciale;
- turistico-ricettiva;
- direzionale;
- pubblica e/o di interesse pubblico;
- agricola ed altre attività ad essa connesse.</t>
        </r>
      </text>
    </comment>
    <comment ref="F17" authorId="0" shapeId="0" xr:uid="{00000000-0006-0000-0000-000002000000}">
      <text>
        <r>
          <rPr>
            <b/>
            <i/>
            <sz val="9"/>
            <color indexed="81"/>
            <rFont val="Times New Roman"/>
            <family val="1"/>
          </rPr>
          <t>art. 6.</t>
        </r>
        <r>
          <rPr>
            <i/>
            <sz val="9"/>
            <color indexed="81"/>
            <rFont val="Times New Roman"/>
            <family val="1"/>
          </rPr>
          <t xml:space="preserve"> Incremento relativo alla superficie non residenziale (i2):</t>
        </r>
        <r>
          <rPr>
            <b/>
            <i/>
            <sz val="9"/>
            <color indexed="81"/>
            <rFont val="Times New Roman"/>
            <family val="1"/>
          </rPr>
          <t xml:space="preserve"> Snr : Su x 100</t>
        </r>
        <r>
          <rPr>
            <sz val="8"/>
            <color indexed="81"/>
            <rFont val="Tahoma"/>
            <family val="2"/>
          </rPr>
          <t xml:space="preserve">
1) oltre il 50 e fino al 70% compreso: 10%;
2) tra il 75 ed il 100% compreso: 20%;
3) oltre il 100% compreso: 30%;</t>
        </r>
      </text>
    </comment>
    <comment ref="G26" authorId="0" shapeId="0" xr:uid="{00000000-0006-0000-0000-000003000000}">
      <text>
        <r>
          <rPr>
            <sz val="8"/>
            <color indexed="81"/>
            <rFont val="Tahoma"/>
            <family val="2"/>
          </rPr>
          <t xml:space="preserve">incremento relativo a caratteristiche particolari:
1) più di un ascensore per ogni scala se questa serve meno di sei piani sopraelevati;
2) scala di servizio non prescritta da leggi o regolamenti o necessità………;
3) altezza libera netta di piano superiore a ml.3,00....;
4)piscina coperta e/o scoperta a servizio di edifici con meno di 15 UI;
5) alloggi di custodia a servizio di edifici con meno di 15 UI;
</t>
        </r>
      </text>
    </comment>
    <comment ref="F37" authorId="0" shapeId="0" xr:uid="{00000000-0006-0000-0000-000004000000}">
      <text>
        <r>
          <rPr>
            <b/>
            <i/>
            <sz val="8"/>
            <color indexed="81"/>
            <rFont val="Tahoma"/>
            <family val="2"/>
          </rPr>
          <t>classe di edificio relativa alla somma degli incrementi "i"</t>
        </r>
        <r>
          <rPr>
            <sz val="8"/>
            <color indexed="81"/>
            <rFont val="Tahoma"/>
            <family val="2"/>
          </rPr>
          <t xml:space="preserve">
I increm. fino a 5 inclusa: nessuna maggiorazione;
II  increm. da 5 a 10 inclusa: 5%;
III  increm. da 10 a 15 inclusa: 10%;
IV  increm. da 15 a 20 inclusa: 15%;
V  increm. da 20 a 25 inclusa: 20%;
VI  increm. da 25 a 30 inclusa: 25%;
VII  increm. da 30 a 35 inclusa: 30%;
VIII  increm. da 35 a 40 inclusa: 35%;
IX  increm. da 40 a 45 inclusa: 40%;
X  increm. da 45 a 50 inclusa: 45%;
XI oltre 50 inclusa: 50%</t>
        </r>
      </text>
    </comment>
    <comment ref="H41" authorId="1" shapeId="0" xr:uid="{00000000-0006-0000-0000-000005000000}">
      <text>
        <r>
          <rPr>
            <b/>
            <sz val="8"/>
            <color indexed="81"/>
            <rFont val="Tahoma"/>
            <family val="2"/>
          </rPr>
          <t xml:space="preserve">Interventi di ristrutturazione
</t>
        </r>
        <r>
          <rPr>
            <sz val="8"/>
            <color indexed="81"/>
            <rFont val="Tahoma"/>
            <family val="2"/>
          </rPr>
          <t>- ristrutturazione D2: 60% nuove costruzioni</t>
        </r>
        <r>
          <rPr>
            <sz val="8"/>
            <color indexed="81"/>
            <rFont val="Tahoma"/>
            <family val="2"/>
          </rPr>
          <t xml:space="preserve">
- ristrutturazione D3: 80% nuove costruzioni
- ristrutturazione urbanistica: 100% nuove costruzioni
Per le nuove costruzioni inserire 100</t>
        </r>
      </text>
    </comment>
    <comment ref="Q59" authorId="2" shapeId="0" xr:uid="{00000000-0006-0000-0000-000006000000}">
      <text>
        <r>
          <rPr>
            <b/>
            <sz val="8"/>
            <color indexed="81"/>
            <rFont val="Tahoma"/>
            <family val="2"/>
          </rPr>
          <t>Per le tariffe da applicare si veda il file "TABELLA ONERI DI URBANIZZAZIONE" pubblicata sul sito, aggiornata annualmente ai sensi delle normative vigenti.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<sst xmlns="http://schemas.openxmlformats.org/spreadsheetml/2006/main" count="173" uniqueCount="147">
  <si>
    <t>%</t>
  </si>
  <si>
    <t>somma</t>
  </si>
  <si>
    <t>i2</t>
  </si>
  <si>
    <t>i1</t>
  </si>
  <si>
    <t>Destinazione</t>
  </si>
  <si>
    <t>Snr</t>
  </si>
  <si>
    <t>+</t>
  </si>
  <si>
    <t>Sigla</t>
  </si>
  <si>
    <t>Denominazione</t>
  </si>
  <si>
    <t>Superficie</t>
  </si>
  <si>
    <t>Su (art.3)</t>
  </si>
  <si>
    <t>Snr(art.2)</t>
  </si>
  <si>
    <t>60% Snr</t>
  </si>
  <si>
    <t>i3</t>
  </si>
  <si>
    <t>4=1+3</t>
  </si>
  <si>
    <t>Su (art.9)</t>
  </si>
  <si>
    <t>Classe Edificio</t>
  </si>
  <si>
    <t>Su</t>
  </si>
  <si>
    <t>x</t>
  </si>
  <si>
    <t>SCHEDA PER LA DETERMINAZIONE DEGLI ONERI DI URBANIZZAZIONE</t>
  </si>
  <si>
    <t>E CONTRIBUTO DEL COSTO DI COSTRUZIONE</t>
  </si>
  <si>
    <t>PRATICA EDILIZIA</t>
  </si>
  <si>
    <t>ONERI DI URBANIZZAZIONE</t>
  </si>
  <si>
    <t>PER INTERVENTI RESIDENZIALI/COMMERCIALI/PRODUTTIVI</t>
  </si>
  <si>
    <t>URB. PRIMARIA</t>
  </si>
  <si>
    <t>Mc.</t>
  </si>
  <si>
    <t>€</t>
  </si>
  <si>
    <t>URB. SECONDARIA</t>
  </si>
  <si>
    <t>(ONERI DI URBANIZZAZIONE)</t>
  </si>
  <si>
    <t>TOTALE       €.</t>
  </si>
  <si>
    <t>MODALITA' DI PAGAMENTO</t>
  </si>
  <si>
    <t>RESIDUO IMPORTO (1)</t>
  </si>
  <si>
    <t>INTERO IMPORTO:</t>
  </si>
  <si>
    <t>IN FORMA RATEALE:</t>
  </si>
  <si>
    <t>€.</t>
  </si>
  <si>
    <t>In tre rate con scadenza:</t>
  </si>
  <si>
    <t>CONTRIBUTO COSTO DI COSTRUZIONE</t>
  </si>
  <si>
    <t>Per richiesta di convenzione a praticare prezzi di vendita e canoni di locazioni concordati</t>
  </si>
  <si>
    <t>Perché trattasi di ATTIVITA' PRODUTTIVA -AGRICOLA</t>
  </si>
  <si>
    <t>Per interventi di carattere TURISTICO-COMMERCIALE-DIREZIONALE</t>
  </si>
  <si>
    <t>Risultante dal computo metrico estimativo allegato alla presente perizia €.</t>
  </si>
  <si>
    <t>(K)</t>
  </si>
  <si>
    <t>(K1)</t>
  </si>
  <si>
    <t>Superficie utile abitabile mq.</t>
  </si>
  <si>
    <t>access. mq.</t>
  </si>
  <si>
    <t>aliquota</t>
  </si>
  <si>
    <t>Costo-K</t>
  </si>
  <si>
    <t>Costo-K1</t>
  </si>
  <si>
    <t>contributo</t>
  </si>
  <si>
    <t>MODALITA' DI PAGAMENTO:</t>
  </si>
  <si>
    <t xml:space="preserve">entro il 20° giorno dalla data di presentazione della D.I.A. </t>
  </si>
  <si>
    <t>Eventuale:</t>
  </si>
  <si>
    <t>il tecnico</t>
  </si>
  <si>
    <t>Il Responsabile del Procedimento</t>
  </si>
  <si>
    <t>lì</t>
  </si>
  <si>
    <t>Aliquota</t>
  </si>
  <si>
    <t xml:space="preserve">  Snr:Su x 100   =</t>
  </si>
  <si>
    <t>Sa (art.9)</t>
  </si>
  <si>
    <t>60% Sa</t>
  </si>
  <si>
    <t>TITOLARE</t>
  </si>
  <si>
    <t>(vedi retro) di cui al D.M. 10.05.1977 totale €</t>
  </si>
  <si>
    <t>TOTALE COMPLESSIVO CONTRIBUTO</t>
  </si>
  <si>
    <t>≤ 95</t>
  </si>
  <si>
    <t>&gt;95 ÷ 110</t>
  </si>
  <si>
    <t>&gt;110 ÷ 130</t>
  </si>
  <si>
    <t>&gt;130 ÷ 160</t>
  </si>
  <si>
    <t>≥160</t>
  </si>
  <si>
    <t>≤ 50</t>
  </si>
  <si>
    <t>&gt;50 ÷ 75</t>
  </si>
  <si>
    <t>&gt;75 ÷ 100</t>
  </si>
  <si>
    <t>≥ 100</t>
  </si>
  <si>
    <t>☐</t>
  </si>
  <si>
    <t>A. - NON DOVUTO</t>
  </si>
  <si>
    <t>B.- COSTO DI COSTRUZIONE:</t>
  </si>
  <si>
    <t>……………………………………………………………………………………………………………………</t>
  </si>
  <si>
    <t xml:space="preserve">C. - COSTO DI COSTRUZIONE COME RISULTANTE DALL'ALLEGATO PROSPETTO </t>
  </si>
  <si>
    <t>COMUNE DI CASTELFRANCO DI SOTTO</t>
  </si>
  <si>
    <t>12 mesi dal rilascio</t>
  </si>
  <si>
    <t>18 mesi dal rilascio</t>
  </si>
  <si>
    <t>24 mesi dal rilascio</t>
  </si>
  <si>
    <t>30 mesi dal rilascio</t>
  </si>
  <si>
    <t>1/2 IMPORTO al ritiro del permesso di costruire o</t>
  </si>
  <si>
    <t>6 mesi dal rilascio</t>
  </si>
  <si>
    <t>contributo costo di costruzione</t>
  </si>
  <si>
    <t>(2) Da garantire con fidejussione bancaria  per la durata di anni 3</t>
  </si>
  <si>
    <t xml:space="preserve">(1) da garantire con fidejussione bancaria per la durata di anni 3 </t>
  </si>
  <si>
    <t xml:space="preserve"> ……../………</t>
  </si>
  <si>
    <t>1/2 IMPORTO con scadenza 36 mesi al rilascio del permesso di costruire e</t>
  </si>
  <si>
    <t xml:space="preserve">comunque entro la FINE LAVORI (2) </t>
  </si>
  <si>
    <t>17% IMPORTO al ritiro del permesso di costruire</t>
  </si>
  <si>
    <t>OGGETTO DEL PERMESSO DI COSTRUIRE/SCIA/SANATORIA:</t>
  </si>
  <si>
    <t xml:space="preserve">OBLAZIONE </t>
  </si>
  <si>
    <t>(Art. 183 e 184 L.R. 10 novembre 2014, n.65)</t>
  </si>
  <si>
    <t>Intervalli di variabilità del rapporto percentuale
Snr : Su x 100</t>
  </si>
  <si>
    <r>
      <t>TABELLA 1</t>
    </r>
    <r>
      <rPr>
        <sz val="8"/>
        <rFont val="Century Gothic"/>
        <family val="2"/>
      </rPr>
      <t xml:space="preserve"> - Incremento per superficie utile abitabile (art. 5)</t>
    </r>
  </si>
  <si>
    <t>Superficie netta di servizi ed acessori</t>
  </si>
  <si>
    <t>(4) = (3) : Su</t>
  </si>
  <si>
    <t>(6) = (4) x (5)</t>
  </si>
  <si>
    <r>
      <t>TABELLA 2</t>
    </r>
    <r>
      <rPr>
        <sz val="8"/>
        <rFont val="Century Gothic"/>
        <family val="2"/>
      </rPr>
      <t xml:space="preserve">  - Superfici per servizi accessori relativi alla parte residenziale (Art.2)</t>
    </r>
  </si>
  <si>
    <r>
      <rPr>
        <b/>
        <sz val="8"/>
        <rFont val="Century Gothic"/>
        <family val="2"/>
      </rPr>
      <t>TABELLA 3</t>
    </r>
    <r>
      <rPr>
        <sz val="8"/>
        <rFont val="Century Gothic"/>
        <family val="2"/>
      </rPr>
      <t xml:space="preserve"> - Incremento per servizi ed accessori relativi alla parte residenziale (Art.6)</t>
    </r>
  </si>
  <si>
    <t>Ipotesi che ricorre</t>
  </si>
  <si>
    <t>Cantinole, soffitte, locali motore ascensore, cabine idriche, lavatoi comuni, centrali termiche ed altri locali a stretto servizio delle residenze</t>
  </si>
  <si>
    <t>Autorimesse singole o collettive</t>
  </si>
  <si>
    <t>a)</t>
  </si>
  <si>
    <t>b)</t>
  </si>
  <si>
    <t>c)</t>
  </si>
  <si>
    <t>d)</t>
  </si>
  <si>
    <t>Logge e balconi</t>
  </si>
  <si>
    <t>Androni di ingreso e e porticati liberi</t>
  </si>
  <si>
    <t>Alloggi
(n)</t>
  </si>
  <si>
    <t xml:space="preserve">Classi di superficie
(mq.)
</t>
  </si>
  <si>
    <t>Superficie utile abitabile
(mq)</t>
  </si>
  <si>
    <t>Superficie utile abitabile</t>
  </si>
  <si>
    <t>Superficie netta non residenziale</t>
  </si>
  <si>
    <t>Superficie ragguagliata</t>
  </si>
  <si>
    <t>Superficie complessiva</t>
  </si>
  <si>
    <t>%
Incremento</t>
  </si>
  <si>
    <t>4 = 1+3</t>
  </si>
  <si>
    <r>
      <rPr>
        <b/>
        <sz val="8"/>
        <rFont val="Century Gothic"/>
        <family val="2"/>
      </rPr>
      <t>Sc</t>
    </r>
    <r>
      <rPr>
        <sz val="8"/>
        <rFont val="Century Gothic"/>
        <family val="2"/>
      </rPr>
      <t xml:space="preserve"> (art.2)</t>
    </r>
  </si>
  <si>
    <r>
      <rPr>
        <b/>
        <sz val="8"/>
        <rFont val="Century Gothic"/>
        <family val="2"/>
      </rPr>
      <t>St</t>
    </r>
    <r>
      <rPr>
        <sz val="8"/>
        <rFont val="Century Gothic"/>
        <family val="2"/>
      </rPr>
      <t xml:space="preserve"> (art.9)</t>
    </r>
  </si>
  <si>
    <r>
      <t>TABELLA 4</t>
    </r>
    <r>
      <rPr>
        <sz val="8"/>
        <rFont val="Century Gothic"/>
        <family val="2"/>
      </rPr>
      <t xml:space="preserve"> Incremento per particolari</t>
    </r>
    <r>
      <rPr>
        <b/>
        <sz val="8"/>
        <rFont val="Century Gothic"/>
        <family val="2"/>
      </rPr>
      <t xml:space="preserve"> </t>
    </r>
    <r>
      <rPr>
        <sz val="8"/>
        <rFont val="Century Gothic"/>
        <family val="2"/>
      </rPr>
      <t>caratteristiche (art.7)</t>
    </r>
  </si>
  <si>
    <t>%
incremento</t>
  </si>
  <si>
    <t>Numero di caratteristiche</t>
  </si>
  <si>
    <t>=</t>
  </si>
  <si>
    <t>Superfici residenziali e relativi servizi ed accessori</t>
  </si>
  <si>
    <t>Superfici per attività turistiche commerciali e direzionali e relativi accessori</t>
  </si>
  <si>
    <r>
      <rPr>
        <b/>
        <sz val="8"/>
        <rFont val="Century Gothic"/>
        <family val="2"/>
      </rPr>
      <t>Art.8</t>
    </r>
    <r>
      <rPr>
        <sz val="8"/>
        <rFont val="Century Gothic"/>
        <family val="2"/>
      </rPr>
      <t xml:space="preserve"> Classi di edifici e relative maggiorazioni</t>
    </r>
  </si>
  <si>
    <t xml:space="preserve">Totale incrementi   i = (i1 + i2 +i3) </t>
  </si>
  <si>
    <r>
      <rPr>
        <b/>
        <sz val="8"/>
        <rFont val="Century Gothic"/>
        <family val="2"/>
      </rPr>
      <t>B</t>
    </r>
    <r>
      <rPr>
        <sz val="8"/>
        <rFont val="Century Gothic"/>
        <family val="2"/>
      </rPr>
      <t xml:space="preserve"> - Costo Costruzione maggiorato dagli incrementi = </t>
    </r>
    <r>
      <rPr>
        <b/>
        <sz val="8"/>
        <rFont val="Century Gothic"/>
        <family val="2"/>
      </rPr>
      <t>A x (1+ M)</t>
    </r>
  </si>
  <si>
    <r>
      <rPr>
        <b/>
        <sz val="8"/>
        <rFont val="Century Gothic"/>
        <family val="2"/>
      </rPr>
      <t>C</t>
    </r>
    <r>
      <rPr>
        <sz val="8"/>
        <rFont val="Century Gothic"/>
        <family val="2"/>
      </rPr>
      <t xml:space="preserve"> - Costo di costruzione dell'edificio = </t>
    </r>
    <r>
      <rPr>
        <b/>
        <sz val="8"/>
        <rFont val="Century Gothic"/>
        <family val="2"/>
      </rPr>
      <t>(Sc + St) x B</t>
    </r>
  </si>
  <si>
    <t>Richiedente/Dichiarante:</t>
  </si>
  <si>
    <t>Destinazione:</t>
  </si>
  <si>
    <t>Ubicazione:</t>
  </si>
  <si>
    <t>________________________________________________________________</t>
  </si>
  <si>
    <t>Rapporto rispetto al totale Su</t>
  </si>
  <si>
    <t>Incremento
(Art. 5)</t>
  </si>
  <si>
    <t>Incremento per classi di superficie</t>
  </si>
  <si>
    <t>Sup. netta non residenziale</t>
  </si>
  <si>
    <t>Sup. accessori</t>
  </si>
  <si>
    <t>Sup. ragguagliata</t>
  </si>
  <si>
    <t>Sup. totale non residenziale</t>
  </si>
  <si>
    <t>Castelfranco di Sotto - via/piazza: __________________________________________________________</t>
  </si>
  <si>
    <r>
      <t xml:space="preserve">PROSPETTO PER LA DETERMINAZIONE DEL COSTO DI COSTRUZIONE - D.M.10/1977 N.801 </t>
    </r>
    <r>
      <rPr>
        <b/>
        <sz val="8"/>
        <color rgb="FFFF0000"/>
        <rFont val="Century Gothic"/>
        <family val="2"/>
      </rPr>
      <t>(</t>
    </r>
    <r>
      <rPr>
        <b/>
        <u/>
        <sz val="8"/>
        <color rgb="FFFF0000"/>
        <rFont val="Century Gothic"/>
        <family val="2"/>
      </rPr>
      <t>Compilare solo campi in verde</t>
    </r>
    <r>
      <rPr>
        <b/>
        <sz val="8"/>
        <color rgb="FFFF0000"/>
        <rFont val="Century Gothic"/>
        <family val="2"/>
      </rPr>
      <t>)</t>
    </r>
  </si>
  <si>
    <r>
      <t xml:space="preserve">% </t>
    </r>
    <r>
      <rPr>
        <sz val="7"/>
        <rFont val="Century Gothic"/>
        <family val="2"/>
      </rPr>
      <t>Maggiorazione</t>
    </r>
    <r>
      <rPr>
        <sz val="8"/>
        <rFont val="Century Gothic"/>
        <family val="2"/>
      </rPr>
      <t xml:space="preserve">
</t>
    </r>
    <r>
      <rPr>
        <b/>
        <sz val="8"/>
        <rFont val="Century Gothic"/>
        <family val="2"/>
      </rPr>
      <t>M</t>
    </r>
  </si>
  <si>
    <t>SETTORE TECNICO - SERVIZIO EDILIZIA PRIVATA ED URBANISTICA</t>
  </si>
  <si>
    <r>
      <rPr>
        <b/>
        <sz val="8"/>
        <rFont val="Century Gothic"/>
        <family val="2"/>
      </rPr>
      <t>A</t>
    </r>
    <r>
      <rPr>
        <sz val="8"/>
        <rFont val="Century Gothic"/>
        <family val="2"/>
      </rPr>
      <t xml:space="preserve"> - Costo Costruzione al mq. anno di riferimento (</t>
    </r>
    <r>
      <rPr>
        <b/>
        <sz val="8"/>
        <rFont val="Century Gothic"/>
        <family val="2"/>
      </rPr>
      <t>Det. N. 376 del 09/07/2026</t>
    </r>
    <r>
      <rPr>
        <sz val="8"/>
        <rFont val="Century Gothic"/>
        <family val="2"/>
      </rPr>
      <t>)</t>
    </r>
  </si>
  <si>
    <t>(Determina Dirigenziale n. 376 del 09/07/2026)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</si>
</sst>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€&quot;;[Red]\-#,##0.00\ &quot;€&quot;"/>
    <numFmt numFmtId="164" formatCode="\(#\)"/>
    <numFmt numFmtId="165" formatCode="\(#,###\)"/>
    <numFmt numFmtId="166" formatCode="#,##0.00;[Red]#,##0.00"/>
    <numFmt numFmtId="167" formatCode="0.00;[Red]0.00"/>
    <numFmt numFmtId="168" formatCode="d\ mmmm\ yyyy"/>
    <numFmt numFmtId="169" formatCode="&quot;€&quot;\.\ #,##0.00;[Red]\-#,##0.00"/>
    <numFmt numFmtId="170" formatCode="&quot;mq.&quot;\ 0.00"/>
  </numFmts>
  <fonts count="17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color indexed="81"/>
      <name val="Tahoma"/>
      <family val="2"/>
    </font>
    <font>
      <i/>
      <sz val="9"/>
      <color indexed="81"/>
      <name val="Times New Roman"/>
      <family val="1"/>
    </font>
    <font>
      <b/>
      <i/>
      <sz val="9"/>
      <color indexed="81"/>
      <name val="Times New Roman"/>
      <family val="1"/>
    </font>
    <font>
      <b/>
      <sz val="8"/>
      <color indexed="81"/>
      <name val="Tahoma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i/>
      <sz val="8"/>
      <color indexed="10"/>
      <name val="Century Gothic"/>
      <family val="2"/>
    </font>
    <font>
      <i/>
      <sz val="8"/>
      <name val="Century Gothic"/>
      <family val="2"/>
    </font>
    <font>
      <b/>
      <sz val="8"/>
      <color rgb="FF0070C0"/>
      <name val="Century Gothic"/>
      <family val="2"/>
    </font>
    <font>
      <b/>
      <i/>
      <sz val="8"/>
      <name val="Century Gothic"/>
      <family val="2"/>
    </font>
    <font>
      <b/>
      <i/>
      <sz val="8"/>
      <color indexed="81"/>
      <name val="Tahoma"/>
      <family val="2"/>
    </font>
    <font>
      <sz val="7"/>
      <name val="Century Gothic"/>
      <family val="2"/>
    </font>
    <font>
      <b/>
      <sz val="8"/>
      <color rgb="FFFF0000"/>
      <name val="Century Gothic"/>
      <family val="2"/>
    </font>
    <font>
      <b/>
      <u/>
      <sz val="8"/>
      <color rgb="FFFF000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69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4" fontId="7" fillId="0" borderId="0" xfId="0" applyNumberFormat="1" applyFont="1"/>
    <xf numFmtId="9" fontId="7" fillId="0" borderId="0" xfId="2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1" applyFont="1" applyAlignment="1" applyProtection="1"/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/>
    </xf>
    <xf numFmtId="9" fontId="11" fillId="0" borderId="0" xfId="0" applyNumberFormat="1" applyFont="1" applyAlignment="1">
      <alignment horizontal="center" vertical="center"/>
    </xf>
    <xf numFmtId="170" fontId="7" fillId="4" borderId="14" xfId="0" applyNumberFormat="1" applyFont="1" applyFill="1" applyBorder="1"/>
    <xf numFmtId="0" fontId="7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center" wrapText="1"/>
    </xf>
    <xf numFmtId="165" fontId="7" fillId="0" borderId="12" xfId="0" applyNumberFormat="1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9" fontId="7" fillId="0" borderId="11" xfId="0" applyNumberFormat="1" applyFont="1" applyBorder="1" applyAlignment="1">
      <alignment horizontal="center"/>
    </xf>
    <xf numFmtId="9" fontId="7" fillId="0" borderId="1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170" fontId="7" fillId="0" borderId="9" xfId="0" applyNumberFormat="1" applyFont="1" applyBorder="1" applyAlignment="1">
      <alignment vertical="center"/>
    </xf>
    <xf numFmtId="1" fontId="7" fillId="0" borderId="0" xfId="0" applyNumberFormat="1" applyFont="1"/>
    <xf numFmtId="166" fontId="7" fillId="0" borderId="0" xfId="0" applyNumberFormat="1" applyFont="1"/>
    <xf numFmtId="167" fontId="7" fillId="0" borderId="0" xfId="0" applyNumberFormat="1" applyFont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/>
    </xf>
    <xf numFmtId="170" fontId="7" fillId="0" borderId="11" xfId="0" applyNumberFormat="1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10" fontId="12" fillId="0" borderId="0" xfId="0" applyNumberFormat="1" applyFont="1" applyAlignment="1">
      <alignment horizontal="left"/>
    </xf>
    <xf numFmtId="9" fontId="11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left" vertical="center"/>
    </xf>
    <xf numFmtId="170" fontId="7" fillId="0" borderId="6" xfId="0" applyNumberFormat="1" applyFont="1" applyBorder="1" applyAlignment="1">
      <alignment vertical="center"/>
    </xf>
    <xf numFmtId="170" fontId="7" fillId="4" borderId="14" xfId="0" applyNumberFormat="1" applyFont="1" applyFill="1" applyBorder="1" applyAlignment="1">
      <alignment vertical="center"/>
    </xf>
    <xf numFmtId="0" fontId="7" fillId="4" borderId="14" xfId="0" applyFont="1" applyFill="1" applyBorder="1" applyAlignment="1">
      <alignment vertical="center"/>
    </xf>
    <xf numFmtId="0" fontId="11" fillId="0" borderId="0" xfId="0" applyFont="1" applyAlignment="1">
      <alignment horizontal="center" vertical="center"/>
    </xf>
    <xf numFmtId="9" fontId="11" fillId="3" borderId="14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169" fontId="7" fillId="0" borderId="0" xfId="0" applyNumberFormat="1" applyFont="1"/>
    <xf numFmtId="9" fontId="7" fillId="0" borderId="0" xfId="0" applyNumberFormat="1" applyFont="1"/>
    <xf numFmtId="8" fontId="7" fillId="0" borderId="0" xfId="0" applyNumberFormat="1" applyFont="1"/>
    <xf numFmtId="164" fontId="7" fillId="0" borderId="0" xfId="0" applyNumberFormat="1" applyFont="1"/>
    <xf numFmtId="0" fontId="7" fillId="0" borderId="0" xfId="0" applyFont="1" applyAlignment="1">
      <alignment vertical="center"/>
    </xf>
    <xf numFmtId="9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0" borderId="19" xfId="0" applyFont="1" applyBorder="1" applyAlignment="1">
      <alignment horizontal="center" vertical="top" wrapText="1"/>
    </xf>
    <xf numFmtId="10" fontId="7" fillId="0" borderId="0" xfId="0" applyNumberFormat="1" applyFont="1"/>
    <xf numFmtId="10" fontId="7" fillId="0" borderId="0" xfId="0" applyNumberFormat="1" applyFont="1" applyAlignment="1">
      <alignment horizontal="center"/>
    </xf>
    <xf numFmtId="0" fontId="7" fillId="0" borderId="18" xfId="0" applyFont="1" applyBorder="1"/>
    <xf numFmtId="0" fontId="7" fillId="0" borderId="12" xfId="0" applyFont="1" applyBorder="1" applyAlignment="1">
      <alignment horizontal="right"/>
    </xf>
    <xf numFmtId="10" fontId="7" fillId="0" borderId="13" xfId="0" applyNumberFormat="1" applyFont="1" applyBorder="1" applyAlignment="1">
      <alignment horizontal="center"/>
    </xf>
    <xf numFmtId="0" fontId="8" fillId="0" borderId="5" xfId="0" applyFont="1" applyBorder="1"/>
    <xf numFmtId="170" fontId="7" fillId="4" borderId="14" xfId="0" applyNumberFormat="1" applyFont="1" applyFill="1" applyBorder="1" applyAlignment="1">
      <alignment horizontal="right" vertical="center"/>
    </xf>
    <xf numFmtId="170" fontId="7" fillId="5" borderId="11" xfId="0" applyNumberFormat="1" applyFont="1" applyFill="1" applyBorder="1" applyAlignment="1">
      <alignment horizontal="right" vertical="center"/>
    </xf>
    <xf numFmtId="0" fontId="14" fillId="0" borderId="4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>
      <alignment horizontal="left" vertical="center"/>
    </xf>
    <xf numFmtId="0" fontId="14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8" fontId="8" fillId="6" borderId="14" xfId="0" applyNumberFormat="1" applyFont="1" applyFill="1" applyBorder="1" applyAlignment="1">
      <alignment horizontal="right" vertical="center"/>
    </xf>
    <xf numFmtId="164" fontId="8" fillId="5" borderId="11" xfId="0" applyNumberFormat="1" applyFont="1" applyFill="1" applyBorder="1" applyAlignment="1">
      <alignment vertical="center"/>
    </xf>
    <xf numFmtId="164" fontId="8" fillId="5" borderId="1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69" fontId="7" fillId="0" borderId="3" xfId="0" applyNumberFormat="1" applyFont="1" applyBorder="1" applyAlignment="1">
      <alignment horizontal="right" vertical="center"/>
    </xf>
    <xf numFmtId="9" fontId="7" fillId="5" borderId="3" xfId="0" applyNumberFormat="1" applyFont="1" applyFill="1" applyBorder="1" applyAlignment="1">
      <alignment horizontal="right" vertical="center"/>
    </xf>
    <xf numFmtId="169" fontId="7" fillId="0" borderId="4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8" fontId="7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8" xfId="0" applyFont="1" applyBorder="1" applyAlignment="1">
      <alignment horizontal="right" vertical="center"/>
    </xf>
    <xf numFmtId="170" fontId="7" fillId="5" borderId="12" xfId="0" applyNumberFormat="1" applyFont="1" applyFill="1" applyBorder="1" applyAlignment="1">
      <alignment horizontal="center"/>
    </xf>
    <xf numFmtId="170" fontId="7" fillId="5" borderId="13" xfId="0" applyNumberFormat="1" applyFont="1" applyFill="1" applyBorder="1" applyAlignment="1">
      <alignment horizontal="center"/>
    </xf>
    <xf numFmtId="170" fontId="7" fillId="5" borderId="1" xfId="0" applyNumberFormat="1" applyFont="1" applyFill="1" applyBorder="1" applyAlignment="1">
      <alignment horizontal="center"/>
    </xf>
    <xf numFmtId="170" fontId="7" fillId="5" borderId="4" xfId="0" applyNumberFormat="1" applyFont="1" applyFill="1" applyBorder="1" applyAlignment="1">
      <alignment horizontal="center"/>
    </xf>
    <xf numFmtId="170" fontId="7" fillId="4" borderId="17" xfId="0" applyNumberFormat="1" applyFont="1" applyFill="1" applyBorder="1" applyAlignment="1">
      <alignment horizontal="center"/>
    </xf>
    <xf numFmtId="170" fontId="7" fillId="4" borderId="15" xfId="0" applyNumberFormat="1" applyFont="1" applyFill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164" fontId="7" fillId="0" borderId="12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170" fontId="7" fillId="5" borderId="12" xfId="0" applyNumberFormat="1" applyFont="1" applyFill="1" applyBorder="1" applyAlignment="1">
      <alignment horizontal="right" vertical="center"/>
    </xf>
    <xf numFmtId="170" fontId="7" fillId="5" borderId="13" xfId="0" applyNumberFormat="1" applyFont="1" applyFill="1" applyBorder="1" applyAlignment="1">
      <alignment horizontal="right" vertic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6" xfId="0" applyFont="1" applyBorder="1" applyAlignment="1">
      <alignment horizontal="center"/>
    </xf>
    <xf numFmtId="0" fontId="7" fillId="0" borderId="13" xfId="0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8" fontId="7" fillId="0" borderId="0" xfId="0" applyNumberFormat="1" applyFont="1" applyAlignment="1">
      <alignment horizontal="center"/>
    </xf>
    <xf numFmtId="4" fontId="7" fillId="0" borderId="12" xfId="0" applyNumberFormat="1" applyFont="1" applyBorder="1"/>
    <xf numFmtId="4" fontId="7" fillId="0" borderId="16" xfId="0" applyNumberFormat="1" applyFont="1" applyBorder="1"/>
    <xf numFmtId="4" fontId="7" fillId="0" borderId="13" xfId="0" applyNumberFormat="1" applyFont="1" applyBorder="1"/>
    <xf numFmtId="4" fontId="7" fillId="0" borderId="11" xfId="0" applyNumberFormat="1" applyFont="1" applyBorder="1" applyAlignment="1">
      <alignment horizontal="right"/>
    </xf>
    <xf numFmtId="4" fontId="8" fillId="2" borderId="12" xfId="0" applyNumberFormat="1" applyFont="1" applyFill="1" applyBorder="1" applyAlignment="1">
      <alignment horizontal="right"/>
    </xf>
    <xf numFmtId="0" fontId="8" fillId="2" borderId="16" xfId="0" applyFont="1" applyFill="1" applyBorder="1" applyAlignment="1">
      <alignment horizontal="right"/>
    </xf>
    <xf numFmtId="0" fontId="8" fillId="2" borderId="13" xfId="0" applyFont="1" applyFill="1" applyBorder="1" applyAlignment="1">
      <alignment horizontal="right"/>
    </xf>
    <xf numFmtId="4" fontId="7" fillId="2" borderId="12" xfId="0" applyNumberFormat="1" applyFont="1" applyFill="1" applyBorder="1" applyAlignment="1">
      <alignment horizontal="right"/>
    </xf>
    <xf numFmtId="0" fontId="7" fillId="2" borderId="16" xfId="0" applyFont="1" applyFill="1" applyBorder="1" applyAlignment="1">
      <alignment horizontal="right"/>
    </xf>
    <xf numFmtId="0" fontId="7" fillId="2" borderId="13" xfId="0" applyFont="1" applyFill="1" applyBorder="1" applyAlignment="1">
      <alignment horizontal="right"/>
    </xf>
    <xf numFmtId="4" fontId="7" fillId="2" borderId="16" xfId="0" applyNumberFormat="1" applyFont="1" applyFill="1" applyBorder="1" applyAlignment="1">
      <alignment horizontal="right"/>
    </xf>
    <xf numFmtId="4" fontId="7" fillId="2" borderId="13" xfId="0" applyNumberFormat="1" applyFont="1" applyFill="1" applyBorder="1" applyAlignment="1">
      <alignment horizontal="right"/>
    </xf>
    <xf numFmtId="4" fontId="7" fillId="0" borderId="12" xfId="0" applyNumberFormat="1" applyFont="1" applyBorder="1" applyAlignment="1">
      <alignment horizontal="right"/>
    </xf>
    <xf numFmtId="4" fontId="7" fillId="0" borderId="16" xfId="0" applyNumberFormat="1" applyFont="1" applyBorder="1" applyAlignment="1">
      <alignment horizontal="right"/>
    </xf>
    <xf numFmtId="4" fontId="7" fillId="0" borderId="13" xfId="0" applyNumberFormat="1" applyFont="1" applyBorder="1" applyAlignment="1">
      <alignment horizontal="right"/>
    </xf>
    <xf numFmtId="4" fontId="7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12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2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/>
    </xf>
    <xf numFmtId="0" fontId="7" fillId="0" borderId="0" xfId="0" applyFont="1" applyFill="1"/>
  </cellXfs>
  <cellStyles count="3">
    <cellStyle name="Collegamento ipertestuale" xfId="1" builtinId="8"/>
    <cellStyle name="Normale" xfId="0" builtinId="0"/>
    <cellStyle name="Percentuale" xfId="2" builtinId="5"/>
  </cellStyles>
  <dxfs count="0"/>
  <tableStyles count="0" defaultTableStyle="TableStyleMedium2" defaultPivotStyle="PivotStyleLight16"/>
  <colors>
    <mruColors>
      <color rgb="FFCC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104775</xdr:colOff>
      <xdr:row>67</xdr:row>
      <xdr:rowOff>66675</xdr:rowOff>
    </xdr:from>
    <xdr:to>
      <xdr:col>11</xdr:col>
      <xdr:colOff>142875</xdr:colOff>
      <xdr:row>67</xdr:row>
      <xdr:rowOff>104775</xdr:rowOff>
    </xdr:to>
    <xdr:sp macro="" textlink="">
      <xdr:nvSpPr>
        <xdr:cNvPr id="2280" name="Oval 1028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>
          <a:spLocks noChangeAspect="1" noChangeArrowheads="1"/>
        </xdr:cNvSpPr>
      </xdr:nvSpPr>
      <xdr:spPr bwMode="auto">
        <a:xfrm>
          <a:off x="7058025" y="13954125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104775</xdr:colOff>
      <xdr:row>68</xdr:row>
      <xdr:rowOff>66675</xdr:rowOff>
    </xdr:from>
    <xdr:to>
      <xdr:col>11</xdr:col>
      <xdr:colOff>142875</xdr:colOff>
      <xdr:row>68</xdr:row>
      <xdr:rowOff>104775</xdr:rowOff>
    </xdr:to>
    <xdr:sp macro="" textlink="">
      <xdr:nvSpPr>
        <xdr:cNvPr id="2281" name="Oval 1029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>
          <a:spLocks noChangeAspect="1" noChangeArrowheads="1"/>
        </xdr:cNvSpPr>
      </xdr:nvSpPr>
      <xdr:spPr bwMode="auto">
        <a:xfrm>
          <a:off x="7058025" y="14135100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104775</xdr:colOff>
      <xdr:row>71</xdr:row>
      <xdr:rowOff>66675</xdr:rowOff>
    </xdr:from>
    <xdr:to>
      <xdr:col>11</xdr:col>
      <xdr:colOff>142875</xdr:colOff>
      <xdr:row>71</xdr:row>
      <xdr:rowOff>104775</xdr:rowOff>
    </xdr:to>
    <xdr:sp macro="" textlink="">
      <xdr:nvSpPr>
        <xdr:cNvPr id="2282" name="Oval 1030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>
          <a:spLocks noChangeAspect="1" noChangeArrowheads="1"/>
        </xdr:cNvSpPr>
      </xdr:nvSpPr>
      <xdr:spPr bwMode="auto">
        <a:xfrm>
          <a:off x="7058025" y="14649450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95250</xdr:colOff>
      <xdr:row>72</xdr:row>
      <xdr:rowOff>95250</xdr:rowOff>
    </xdr:from>
    <xdr:to>
      <xdr:col>19</xdr:col>
      <xdr:colOff>561975</xdr:colOff>
      <xdr:row>72</xdr:row>
      <xdr:rowOff>95250</xdr:rowOff>
    </xdr:to>
    <xdr:sp macro="" textlink="">
      <xdr:nvSpPr>
        <xdr:cNvPr id="2283" name="Line 1031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>
          <a:spLocks noChangeShapeType="1"/>
        </xdr:cNvSpPr>
      </xdr:nvSpPr>
      <xdr:spPr bwMode="auto">
        <a:xfrm>
          <a:off x="6438900" y="14849475"/>
          <a:ext cx="6048375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28575</xdr:colOff>
      <xdr:row>102</xdr:row>
      <xdr:rowOff>95250</xdr:rowOff>
    </xdr:from>
    <xdr:to>
      <xdr:col>19</xdr:col>
      <xdr:colOff>542925</xdr:colOff>
      <xdr:row>102</xdr:row>
      <xdr:rowOff>95250</xdr:rowOff>
    </xdr:to>
    <xdr:sp macro="" textlink="">
      <xdr:nvSpPr>
        <xdr:cNvPr id="2284" name="Line 1032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>
          <a:spLocks noChangeShapeType="1"/>
        </xdr:cNvSpPr>
      </xdr:nvSpPr>
      <xdr:spPr bwMode="auto">
        <a:xfrm>
          <a:off x="6372225" y="19850100"/>
          <a:ext cx="60960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316706</xdr:colOff>
      <xdr:row>24</xdr:row>
      <xdr:rowOff>148828</xdr:rowOff>
    </xdr:from>
    <xdr:to>
      <xdr:col>8</xdr:col>
      <xdr:colOff>316706</xdr:colOff>
      <xdr:row>32</xdr:row>
      <xdr:rowOff>197153</xdr:rowOff>
    </xdr:to>
    <xdr:sp macro="" textlink="">
      <xdr:nvSpPr>
        <xdr:cNvPr id="2286" name="Line 103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>
          <a:spLocks noChangeShapeType="1"/>
        </xdr:cNvSpPr>
      </xdr:nvSpPr>
      <xdr:spPr bwMode="auto">
        <a:xfrm>
          <a:off x="6138862" y="5083969"/>
          <a:ext cx="0" cy="2643887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stealth" w="med" len="med"/>
        </a:ln>
      </xdr:spPr>
    </xdr:sp>
    <xdr:clientData/>
  </xdr:twoCellAnchor>
  <xdr:twoCellAnchor>
    <xdr:from>
      <xdr:col>0</xdr:col>
      <xdr:colOff>0</xdr:colOff>
      <xdr:row>61</xdr:row>
      <xdr:rowOff>152400</xdr:rowOff>
    </xdr:from>
    <xdr:to>
      <xdr:col>8</xdr:col>
      <xdr:colOff>171450</xdr:colOff>
      <xdr:row>74</xdr:row>
      <xdr:rowOff>153261</xdr:rowOff>
    </xdr:to>
    <xdr:sp macro="" textlink="">
      <xdr:nvSpPr>
        <xdr:cNvPr id="2063" name="WordArt 1039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>
          <a:spLocks noChangeArrowheads="1" noChangeShapeType="1" noTextEdit="1"/>
        </xdr:cNvSpPr>
      </xdr:nvSpPr>
      <xdr:spPr bwMode="auto">
        <a:xfrm rot="-2370393">
          <a:off x="0" y="13079942"/>
          <a:ext cx="6447367" cy="221277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1200" kern="10" spc="0">
              <a:ln>
                <a:noFill/>
              </a:ln>
              <a:solidFill>
                <a:srgbClr val="FF0000">
                  <a:alpha val="50000"/>
                </a:srgbClr>
              </a:solidFill>
              <a:effectLst/>
              <a:latin typeface="Arial Black"/>
            </a:rPr>
            <a:t>PER STAMPARE DEVONO ESSERE</a:t>
          </a:r>
        </a:p>
        <a:p>
          <a:pPr algn="ctr" rtl="0">
            <a:buNone/>
          </a:pPr>
          <a:r>
            <a:rPr lang="it-IT" sz="1200" kern="10" spc="0">
              <a:ln>
                <a:noFill/>
              </a:ln>
              <a:solidFill>
                <a:srgbClr val="FF0000">
                  <a:alpha val="50000"/>
                </a:srgbClr>
              </a:solidFill>
              <a:effectLst/>
              <a:latin typeface="Arial Black"/>
            </a:rPr>
            <a:t>SELEZIONATE SOLO LE PAGINE </a:t>
          </a:r>
        </a:p>
        <a:p>
          <a:pPr algn="ctr" rtl="0">
            <a:buNone/>
          </a:pPr>
          <a:r>
            <a:rPr lang="it-IT" sz="1200" kern="10" spc="0">
              <a:ln>
                <a:noFill/>
              </a:ln>
              <a:solidFill>
                <a:srgbClr val="FF0000">
                  <a:alpha val="50000"/>
                </a:srgbClr>
              </a:solidFill>
              <a:effectLst/>
              <a:latin typeface="Arial Black"/>
            </a:rPr>
            <a:t>CON IL TESTO, PER VISUALIZZARLE</a:t>
          </a:r>
        </a:p>
        <a:p>
          <a:pPr algn="ctr" rtl="0">
            <a:buNone/>
          </a:pPr>
          <a:r>
            <a:rPr lang="it-IT" sz="1200" kern="10" spc="0">
              <a:ln>
                <a:noFill/>
              </a:ln>
              <a:solidFill>
                <a:srgbClr val="FF0000">
                  <a:alpha val="50000"/>
                </a:srgbClr>
              </a:solidFill>
              <a:effectLst/>
              <a:latin typeface="Arial Black"/>
            </a:rPr>
            <a:t>DEVE ESSERE USATO IL COMANDO</a:t>
          </a:r>
        </a:p>
        <a:p>
          <a:pPr algn="ctr" rtl="0">
            <a:buNone/>
          </a:pPr>
          <a:r>
            <a:rPr lang="it-IT" sz="1200" kern="10" spc="0">
              <a:ln>
                <a:noFill/>
              </a:ln>
              <a:solidFill>
                <a:srgbClr val="FF0000">
                  <a:alpha val="50000"/>
                </a:srgbClr>
              </a:solidFill>
              <a:effectLst/>
              <a:latin typeface="Arial Black"/>
            </a:rPr>
            <a:t>"ANTEPRIMA DI STAMPA"</a:t>
          </a:r>
        </a:p>
      </xdr:txBody>
    </xdr:sp>
    <xdr:clientData/>
  </xdr:twoCellAnchor>
  <xdr:twoCellAnchor>
    <xdr:from>
      <xdr:col>10</xdr:col>
      <xdr:colOff>567690</xdr:colOff>
      <xdr:row>23</xdr:row>
      <xdr:rowOff>0</xdr:rowOff>
    </xdr:from>
    <xdr:to>
      <xdr:col>19</xdr:col>
      <xdr:colOff>293376</xdr:colOff>
      <xdr:row>34</xdr:row>
      <xdr:rowOff>0</xdr:rowOff>
    </xdr:to>
    <xdr:sp macro="" textlink="">
      <xdr:nvSpPr>
        <xdr:cNvPr id="2067" name="WordArt 1043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>
          <a:spLocks noChangeArrowheads="1" noChangeShapeType="1" noTextEdit="1"/>
        </xdr:cNvSpPr>
      </xdr:nvSpPr>
      <xdr:spPr bwMode="auto">
        <a:xfrm rot="-2370393">
          <a:off x="6915150" y="5553075"/>
          <a:ext cx="5305425" cy="18383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1200" kern="10" spc="0">
              <a:ln>
                <a:noFill/>
              </a:ln>
              <a:solidFill>
                <a:srgbClr val="FF0000">
                  <a:alpha val="50000"/>
                </a:srgbClr>
              </a:solidFill>
              <a:effectLst/>
              <a:latin typeface="Arial Black"/>
            </a:rPr>
            <a:t>PER STAMPARE DEVONO ESSERE</a:t>
          </a:r>
        </a:p>
        <a:p>
          <a:pPr algn="ctr" rtl="0">
            <a:buNone/>
          </a:pPr>
          <a:r>
            <a:rPr lang="it-IT" sz="1200" kern="10" spc="0">
              <a:ln>
                <a:noFill/>
              </a:ln>
              <a:solidFill>
                <a:srgbClr val="FF0000">
                  <a:alpha val="50000"/>
                </a:srgbClr>
              </a:solidFill>
              <a:effectLst/>
              <a:latin typeface="Arial Black"/>
            </a:rPr>
            <a:t>SELEZIONATE SOLO LE PAGINE </a:t>
          </a:r>
        </a:p>
        <a:p>
          <a:pPr algn="ctr" rtl="0">
            <a:buNone/>
          </a:pPr>
          <a:r>
            <a:rPr lang="it-IT" sz="1200" kern="10" spc="0">
              <a:ln>
                <a:noFill/>
              </a:ln>
              <a:solidFill>
                <a:srgbClr val="FF0000">
                  <a:alpha val="50000"/>
                </a:srgbClr>
              </a:solidFill>
              <a:effectLst/>
              <a:latin typeface="Arial Black"/>
            </a:rPr>
            <a:t>CON IL TESTO, PER VISUALIZZARLE</a:t>
          </a:r>
        </a:p>
        <a:p>
          <a:pPr algn="ctr" rtl="0">
            <a:buNone/>
          </a:pPr>
          <a:r>
            <a:rPr lang="it-IT" sz="1200" kern="10" spc="0">
              <a:ln>
                <a:noFill/>
              </a:ln>
              <a:solidFill>
                <a:srgbClr val="FF0000">
                  <a:alpha val="50000"/>
                </a:srgbClr>
              </a:solidFill>
              <a:effectLst/>
              <a:latin typeface="Arial Black"/>
            </a:rPr>
            <a:t>DEVE ESSERE USATO IL COMANDO</a:t>
          </a:r>
        </a:p>
        <a:p>
          <a:pPr algn="ctr" rtl="0">
            <a:buNone/>
          </a:pPr>
          <a:r>
            <a:rPr lang="it-IT" sz="1200" kern="10" spc="0">
              <a:ln>
                <a:noFill/>
              </a:ln>
              <a:solidFill>
                <a:srgbClr val="FF0000">
                  <a:alpha val="50000"/>
                </a:srgbClr>
              </a:solidFill>
              <a:effectLst/>
              <a:latin typeface="Arial Black"/>
            </a:rPr>
            <a:t>"ANTEPRIMA DI STAMPA"</a:t>
          </a:r>
        </a:p>
      </xdr:txBody>
    </xdr:sp>
    <xdr:clientData/>
  </xdr:twoCellAnchor>
  <xdr:twoCellAnchor>
    <xdr:from>
      <xdr:col>11</xdr:col>
      <xdr:colOff>104775</xdr:colOff>
      <xdr:row>65</xdr:row>
      <xdr:rowOff>66675</xdr:rowOff>
    </xdr:from>
    <xdr:to>
      <xdr:col>11</xdr:col>
      <xdr:colOff>142875</xdr:colOff>
      <xdr:row>65</xdr:row>
      <xdr:rowOff>104775</xdr:rowOff>
    </xdr:to>
    <xdr:sp macro="" textlink="">
      <xdr:nvSpPr>
        <xdr:cNvPr id="2290" name="Oval 1045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>
          <a:spLocks noChangeAspect="1" noChangeArrowheads="1"/>
        </xdr:cNvSpPr>
      </xdr:nvSpPr>
      <xdr:spPr bwMode="auto">
        <a:xfrm>
          <a:off x="7058025" y="13611225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104775</xdr:colOff>
      <xdr:row>64</xdr:row>
      <xdr:rowOff>66675</xdr:rowOff>
    </xdr:from>
    <xdr:to>
      <xdr:col>11</xdr:col>
      <xdr:colOff>142875</xdr:colOff>
      <xdr:row>64</xdr:row>
      <xdr:rowOff>104775</xdr:rowOff>
    </xdr:to>
    <xdr:sp macro="" textlink="">
      <xdr:nvSpPr>
        <xdr:cNvPr id="2291" name="Oval 1046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>
          <a:spLocks noChangeAspect="1" noChangeArrowheads="1"/>
        </xdr:cNvSpPr>
      </xdr:nvSpPr>
      <xdr:spPr bwMode="auto">
        <a:xfrm>
          <a:off x="7058025" y="13449300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104775</xdr:colOff>
      <xdr:row>70</xdr:row>
      <xdr:rowOff>66675</xdr:rowOff>
    </xdr:from>
    <xdr:to>
      <xdr:col>11</xdr:col>
      <xdr:colOff>142875</xdr:colOff>
      <xdr:row>70</xdr:row>
      <xdr:rowOff>104775</xdr:rowOff>
    </xdr:to>
    <xdr:sp macro="" textlink="">
      <xdr:nvSpPr>
        <xdr:cNvPr id="2292" name="Oval 1048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>
          <a:spLocks noChangeAspect="1" noChangeArrowheads="1"/>
        </xdr:cNvSpPr>
      </xdr:nvSpPr>
      <xdr:spPr bwMode="auto">
        <a:xfrm>
          <a:off x="7058025" y="14478000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104775</xdr:colOff>
      <xdr:row>69</xdr:row>
      <xdr:rowOff>66675</xdr:rowOff>
    </xdr:from>
    <xdr:to>
      <xdr:col>11</xdr:col>
      <xdr:colOff>142875</xdr:colOff>
      <xdr:row>69</xdr:row>
      <xdr:rowOff>104775</xdr:rowOff>
    </xdr:to>
    <xdr:sp macro="" textlink="">
      <xdr:nvSpPr>
        <xdr:cNvPr id="2293" name="Oval 1049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>
          <a:spLocks noChangeAspect="1" noChangeArrowheads="1"/>
        </xdr:cNvSpPr>
      </xdr:nvSpPr>
      <xdr:spPr bwMode="auto">
        <a:xfrm>
          <a:off x="7058025" y="14306550"/>
          <a:ext cx="38100" cy="381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200025</xdr:colOff>
      <xdr:row>46</xdr:row>
      <xdr:rowOff>107950</xdr:rowOff>
    </xdr:from>
    <xdr:to>
      <xdr:col>11</xdr:col>
      <xdr:colOff>190500</xdr:colOff>
      <xdr:row>51</xdr:row>
      <xdr:rowOff>31750</xdr:rowOff>
    </xdr:to>
    <xdr:pic>
      <xdr:nvPicPr>
        <xdr:cNvPr id="2294" name="Picture 1050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66000"/>
        </a:blip>
        <a:srcRect/>
        <a:stretch>
          <a:fillRect/>
        </a:stretch>
      </xdr:blipFill>
      <xdr:spPr bwMode="auto">
        <a:xfrm>
          <a:off x="7718425" y="10458450"/>
          <a:ext cx="6000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311150</xdr:colOff>
      <xdr:row>15</xdr:row>
      <xdr:rowOff>165100</xdr:rowOff>
    </xdr:from>
    <xdr:to>
      <xdr:col>8</xdr:col>
      <xdr:colOff>311150</xdr:colOff>
      <xdr:row>21</xdr:row>
      <xdr:rowOff>74750</xdr:rowOff>
    </xdr:to>
    <xdr:sp macro="" textlink="">
      <xdr:nvSpPr>
        <xdr:cNvPr id="3" name="Line 1035">
          <a:extLst>
            <a:ext uri="{FF2B5EF4-FFF2-40B4-BE49-F238E27FC236}">
              <a16:creationId xmlns:a16="http://schemas.microsoft.com/office/drawing/2014/main" id="{3190D98F-6516-4B77-824D-2FED8C60D82F}"/>
            </a:ext>
          </a:extLst>
        </xdr:cNvPr>
        <xdr:cNvSpPr>
          <a:spLocks noChangeShapeType="1"/>
        </xdr:cNvSpPr>
      </xdr:nvSpPr>
      <xdr:spPr bwMode="auto">
        <a:xfrm>
          <a:off x="7346950" y="3302000"/>
          <a:ext cx="0" cy="14400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stealth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8"/>
  <sheetViews>
    <sheetView tabSelected="1" topLeftCell="F13" zoomScale="130" zoomScaleNormal="130" workbookViewId="0">
      <selection activeCell="Q42" sqref="Q42"/>
    </sheetView>
  </sheetViews>
  <sheetFormatPr defaultRowHeight="13.5" x14ac:dyDescent="0.3"/>
  <cols>
    <col min="1" max="1" width="5.140625" style="25" customWidth="1"/>
    <col min="2" max="2" width="18.140625" style="1" customWidth="1"/>
    <col min="3" max="3" width="12.5703125" style="1" customWidth="1"/>
    <col min="4" max="4" width="9.28515625" style="1" customWidth="1"/>
    <col min="5" max="5" width="1.140625" style="1" customWidth="1"/>
    <col min="6" max="6" width="19.42578125" style="1" customWidth="1"/>
    <col min="7" max="7" width="12.42578125" style="1" customWidth="1"/>
    <col min="8" max="8" width="10.7109375" style="1" customWidth="1"/>
    <col min="9" max="9" width="9.28515625" style="1" customWidth="1"/>
    <col min="10" max="11" width="9.140625" style="1"/>
    <col min="12" max="12" width="4.140625" style="1" customWidth="1"/>
    <col min="13" max="13" width="15" style="1" customWidth="1"/>
    <col min="14" max="14" width="6.85546875" style="1" customWidth="1"/>
    <col min="15" max="15" width="14" style="1" customWidth="1"/>
    <col min="16" max="16" width="2.28515625" style="1" customWidth="1"/>
    <col min="17" max="17" width="14" style="1" customWidth="1"/>
    <col min="18" max="16384" width="9.140625" style="1"/>
  </cols>
  <sheetData>
    <row r="1" spans="1:9" ht="14.25" customHeight="1" x14ac:dyDescent="0.3">
      <c r="A1" s="117" t="s">
        <v>142</v>
      </c>
      <c r="B1" s="118"/>
      <c r="C1" s="118"/>
      <c r="D1" s="118"/>
      <c r="E1" s="118"/>
      <c r="F1" s="118"/>
      <c r="G1" s="118"/>
      <c r="H1" s="118"/>
      <c r="I1" s="119"/>
    </row>
    <row r="2" spans="1:9" ht="14.25" customHeight="1" x14ac:dyDescent="0.3">
      <c r="A2" s="122" t="s">
        <v>130</v>
      </c>
      <c r="B2" s="123"/>
      <c r="C2" s="124"/>
      <c r="D2" s="124"/>
      <c r="E2" s="124"/>
      <c r="F2" s="124"/>
      <c r="G2" s="124"/>
      <c r="H2" s="124"/>
      <c r="I2" s="114"/>
    </row>
    <row r="3" spans="1:9" ht="14.25" customHeight="1" x14ac:dyDescent="0.3">
      <c r="A3" s="122" t="s">
        <v>132</v>
      </c>
      <c r="B3" s="123"/>
      <c r="C3" s="123" t="s">
        <v>141</v>
      </c>
      <c r="D3" s="123"/>
      <c r="E3" s="123"/>
      <c r="F3" s="123"/>
      <c r="G3" s="123"/>
      <c r="H3" s="123"/>
      <c r="I3" s="125"/>
    </row>
    <row r="4" spans="1:9" ht="14.25" customHeight="1" x14ac:dyDescent="0.3">
      <c r="A4" s="122" t="s">
        <v>131</v>
      </c>
      <c r="B4" s="123"/>
      <c r="C4" s="126" t="s">
        <v>133</v>
      </c>
      <c r="D4" s="126"/>
      <c r="E4" s="126"/>
      <c r="F4" s="126"/>
      <c r="G4" s="127"/>
      <c r="H4" s="75" t="s">
        <v>55</v>
      </c>
      <c r="I4" s="76" t="e">
        <f>SUM(I9:I13)</f>
        <v>#DIV/0!</v>
      </c>
    </row>
    <row r="5" spans="1:9" ht="12" customHeight="1" x14ac:dyDescent="0.3">
      <c r="B5" s="74"/>
      <c r="C5" s="74"/>
      <c r="G5" s="3"/>
      <c r="H5" s="73"/>
    </row>
    <row r="6" spans="1:9" x14ac:dyDescent="0.3">
      <c r="A6" s="128" t="s">
        <v>94</v>
      </c>
      <c r="B6" s="129"/>
      <c r="C6" s="129"/>
      <c r="D6" s="129"/>
      <c r="E6" s="129"/>
      <c r="F6" s="129"/>
      <c r="G6" s="129"/>
      <c r="H6" s="130"/>
      <c r="I6" s="77"/>
    </row>
    <row r="7" spans="1:9" s="21" customFormat="1" ht="40.5" x14ac:dyDescent="0.2">
      <c r="A7" s="107" t="s">
        <v>110</v>
      </c>
      <c r="B7" s="108"/>
      <c r="C7" s="20" t="s">
        <v>109</v>
      </c>
      <c r="D7" s="120" t="s">
        <v>111</v>
      </c>
      <c r="E7" s="121"/>
      <c r="F7" s="17" t="s">
        <v>134</v>
      </c>
      <c r="G7" s="20" t="s">
        <v>135</v>
      </c>
      <c r="H7" s="20" t="s">
        <v>136</v>
      </c>
    </row>
    <row r="8" spans="1:9" s="25" customFormat="1" ht="11.45" customHeight="1" x14ac:dyDescent="0.2">
      <c r="A8" s="131">
        <v>1</v>
      </c>
      <c r="B8" s="132"/>
      <c r="C8" s="27">
        <v>2</v>
      </c>
      <c r="D8" s="109">
        <v>3</v>
      </c>
      <c r="E8" s="110"/>
      <c r="F8" s="37" t="s">
        <v>96</v>
      </c>
      <c r="G8" s="27">
        <v>5</v>
      </c>
      <c r="H8" s="27" t="s">
        <v>97</v>
      </c>
    </row>
    <row r="9" spans="1:9" ht="14.25" customHeight="1" x14ac:dyDescent="0.3">
      <c r="A9" s="113" t="s">
        <v>62</v>
      </c>
      <c r="B9" s="114"/>
      <c r="C9" s="52"/>
      <c r="D9" s="98"/>
      <c r="E9" s="99"/>
      <c r="F9" s="38" t="e">
        <f>D9/D14</f>
        <v>#DIV/0!</v>
      </c>
      <c r="G9" s="39">
        <v>0</v>
      </c>
      <c r="H9" s="40" t="e">
        <f>SUM(F9*G9)</f>
        <v>#DIV/0!</v>
      </c>
      <c r="I9" s="72" t="e">
        <f>SUM(F9*6%)</f>
        <v>#DIV/0!</v>
      </c>
    </row>
    <row r="10" spans="1:9" ht="14.25" customHeight="1" x14ac:dyDescent="0.3">
      <c r="A10" s="115" t="s">
        <v>63</v>
      </c>
      <c r="B10" s="116"/>
      <c r="C10" s="52"/>
      <c r="D10" s="98"/>
      <c r="E10" s="99"/>
      <c r="F10" s="38" t="e">
        <f>SUM(D10/D14)</f>
        <v>#DIV/0!</v>
      </c>
      <c r="G10" s="39">
        <v>0.05</v>
      </c>
      <c r="H10" s="40" t="e">
        <f>SUM(F10*G10)</f>
        <v>#DIV/0!</v>
      </c>
      <c r="I10" s="72" t="e">
        <f>SUM(F10*6%)</f>
        <v>#DIV/0!</v>
      </c>
    </row>
    <row r="11" spans="1:9" ht="14.25" customHeight="1" x14ac:dyDescent="0.3">
      <c r="A11" s="113" t="s">
        <v>64</v>
      </c>
      <c r="B11" s="114"/>
      <c r="C11" s="52"/>
      <c r="D11" s="98"/>
      <c r="E11" s="99"/>
      <c r="F11" s="38" t="e">
        <f>SUM(D11/D14)</f>
        <v>#DIV/0!</v>
      </c>
      <c r="G11" s="39">
        <v>0.15</v>
      </c>
      <c r="H11" s="40" t="e">
        <f>SUM(F11*G11)</f>
        <v>#DIV/0!</v>
      </c>
      <c r="I11" s="72" t="e">
        <f>SUM(F11*7%)</f>
        <v>#DIV/0!</v>
      </c>
    </row>
    <row r="12" spans="1:9" ht="14.25" customHeight="1" x14ac:dyDescent="0.3">
      <c r="A12" s="115" t="s">
        <v>65</v>
      </c>
      <c r="B12" s="116"/>
      <c r="C12" s="52"/>
      <c r="D12" s="98"/>
      <c r="E12" s="99"/>
      <c r="F12" s="38" t="e">
        <f>SUM(D12/D14)</f>
        <v>#DIV/0!</v>
      </c>
      <c r="G12" s="39">
        <v>0.3</v>
      </c>
      <c r="H12" s="40" t="e">
        <f>SUM(F12*G12)</f>
        <v>#DIV/0!</v>
      </c>
      <c r="I12" s="72" t="e">
        <f>SUM(F12*7%)</f>
        <v>#DIV/0!</v>
      </c>
    </row>
    <row r="13" spans="1:9" ht="15" customHeight="1" thickBot="1" x14ac:dyDescent="0.35">
      <c r="A13" s="113" t="s">
        <v>66</v>
      </c>
      <c r="B13" s="114"/>
      <c r="C13" s="52"/>
      <c r="D13" s="100"/>
      <c r="E13" s="101"/>
      <c r="F13" s="38" t="e">
        <f>SUM(D13/D14)</f>
        <v>#DIV/0!</v>
      </c>
      <c r="G13" s="39">
        <v>0.5</v>
      </c>
      <c r="H13" s="40" t="e">
        <f>SUM(F13*G13)</f>
        <v>#DIV/0!</v>
      </c>
      <c r="I13" s="72" t="e">
        <f>SUM(F13*8%)</f>
        <v>#DIV/0!</v>
      </c>
    </row>
    <row r="14" spans="1:9" ht="15" customHeight="1" thickBot="1" x14ac:dyDescent="0.35">
      <c r="C14" s="22" t="s">
        <v>17</v>
      </c>
      <c r="D14" s="102">
        <f>SUM(D9:D13)</f>
        <v>0</v>
      </c>
      <c r="E14" s="103"/>
      <c r="G14" s="3" t="s">
        <v>1</v>
      </c>
      <c r="H14" s="61" t="s">
        <v>3</v>
      </c>
      <c r="I14" s="62" t="e">
        <f>SUM(H9:H13)</f>
        <v>#DIV/0!</v>
      </c>
    </row>
    <row r="15" spans="1:9" ht="5.0999999999999996" customHeight="1" x14ac:dyDescent="0.3">
      <c r="I15" s="23"/>
    </row>
    <row r="16" spans="1:9" ht="24.75" customHeight="1" x14ac:dyDescent="0.3">
      <c r="A16" s="158" t="s">
        <v>98</v>
      </c>
      <c r="B16" s="159"/>
      <c r="C16" s="159"/>
      <c r="D16" s="160"/>
      <c r="F16" s="107" t="s">
        <v>99</v>
      </c>
      <c r="G16" s="163"/>
      <c r="H16" s="108"/>
      <c r="I16" s="56" t="s">
        <v>6</v>
      </c>
    </row>
    <row r="17" spans="1:13" ht="40.5" customHeight="1" x14ac:dyDescent="0.3">
      <c r="A17" s="161" t="s">
        <v>4</v>
      </c>
      <c r="B17" s="162"/>
      <c r="C17" s="107" t="s">
        <v>95</v>
      </c>
      <c r="D17" s="108"/>
      <c r="E17" s="35"/>
      <c r="F17" s="34" t="s">
        <v>93</v>
      </c>
      <c r="G17" s="20" t="s">
        <v>100</v>
      </c>
      <c r="H17" s="20" t="s">
        <v>116</v>
      </c>
    </row>
    <row r="18" spans="1:13" s="25" customFormat="1" ht="11.45" customHeight="1" x14ac:dyDescent="0.2">
      <c r="A18" s="109">
        <v>7</v>
      </c>
      <c r="B18" s="110"/>
      <c r="C18" s="109">
        <v>8</v>
      </c>
      <c r="D18" s="110"/>
      <c r="F18" s="27">
        <v>9</v>
      </c>
      <c r="G18" s="27">
        <v>10</v>
      </c>
      <c r="H18" s="27">
        <v>11</v>
      </c>
    </row>
    <row r="19" spans="1:13" ht="56.25" customHeight="1" x14ac:dyDescent="0.3">
      <c r="A19" s="29" t="s">
        <v>103</v>
      </c>
      <c r="B19" s="80" t="s">
        <v>101</v>
      </c>
      <c r="C19" s="111"/>
      <c r="D19" s="112"/>
      <c r="F19" s="30" t="s">
        <v>67</v>
      </c>
      <c r="G19" s="86"/>
      <c r="H19" s="40">
        <v>0</v>
      </c>
    </row>
    <row r="20" spans="1:13" ht="18" x14ac:dyDescent="0.3">
      <c r="A20" s="29" t="s">
        <v>104</v>
      </c>
      <c r="B20" s="80" t="s">
        <v>102</v>
      </c>
      <c r="C20" s="111"/>
      <c r="D20" s="112"/>
      <c r="F20" s="30" t="s">
        <v>68</v>
      </c>
      <c r="G20" s="87"/>
      <c r="H20" s="40">
        <v>0.1</v>
      </c>
    </row>
    <row r="21" spans="1:13" ht="18" x14ac:dyDescent="0.3">
      <c r="A21" s="29" t="s">
        <v>105</v>
      </c>
      <c r="B21" s="80" t="s">
        <v>108</v>
      </c>
      <c r="C21" s="111"/>
      <c r="D21" s="112"/>
      <c r="F21" s="30" t="s">
        <v>69</v>
      </c>
      <c r="G21" s="86"/>
      <c r="H21" s="40">
        <v>0.2</v>
      </c>
    </row>
    <row r="22" spans="1:13" ht="12.75" customHeight="1" thickBot="1" x14ac:dyDescent="0.35">
      <c r="A22" s="26" t="s">
        <v>106</v>
      </c>
      <c r="B22" s="81" t="s">
        <v>107</v>
      </c>
      <c r="C22" s="111"/>
      <c r="D22" s="112"/>
      <c r="F22" s="30" t="s">
        <v>70</v>
      </c>
      <c r="G22" s="86"/>
      <c r="H22" s="40">
        <v>0.3</v>
      </c>
    </row>
    <row r="23" spans="1:13" ht="16.5" customHeight="1" thickBot="1" x14ac:dyDescent="0.35">
      <c r="C23" s="31" t="s">
        <v>5</v>
      </c>
      <c r="D23" s="24">
        <f>SUM(C19:C22)</f>
        <v>0</v>
      </c>
      <c r="F23" s="54" t="s">
        <v>56</v>
      </c>
      <c r="G23" s="55" t="e">
        <f>D23/D14</f>
        <v>#DIV/0!</v>
      </c>
      <c r="H23" s="61" t="s">
        <v>2</v>
      </c>
      <c r="I23" s="62" t="e">
        <f>IF(G23=50%,0%,(IF(G23&lt;50%,0%,(IF(G23&gt;100%,30%,(IF(G23&gt;75%,20%,(IF(G23&gt;50%,10%,(IF(G23=100%,20%,(IF(G23=75%,10%)))))))))))))</f>
        <v>#DIV/0!</v>
      </c>
    </row>
    <row r="24" spans="1:13" ht="5.0999999999999996" customHeight="1" x14ac:dyDescent="0.3">
      <c r="I24" s="23"/>
      <c r="M24" s="8"/>
    </row>
    <row r="25" spans="1:13" ht="27" customHeight="1" x14ac:dyDescent="0.3">
      <c r="A25" s="104" t="s">
        <v>124</v>
      </c>
      <c r="B25" s="105"/>
      <c r="C25" s="105"/>
      <c r="D25" s="106"/>
      <c r="F25" s="164" t="s">
        <v>120</v>
      </c>
      <c r="G25" s="165"/>
      <c r="H25" s="166"/>
      <c r="I25" s="56" t="s">
        <v>6</v>
      </c>
    </row>
    <row r="26" spans="1:13" s="36" customFormat="1" ht="27" customHeight="1" x14ac:dyDescent="0.2">
      <c r="A26" s="104" t="s">
        <v>7</v>
      </c>
      <c r="B26" s="106"/>
      <c r="C26" s="48" t="s">
        <v>8</v>
      </c>
      <c r="D26" s="48" t="s">
        <v>9</v>
      </c>
      <c r="F26" s="49" t="s">
        <v>122</v>
      </c>
      <c r="G26" s="47" t="s">
        <v>100</v>
      </c>
      <c r="H26" s="47" t="s">
        <v>121</v>
      </c>
    </row>
    <row r="27" spans="1:13" ht="11.45" customHeight="1" x14ac:dyDescent="0.3">
      <c r="A27" s="109">
        <v>17</v>
      </c>
      <c r="B27" s="110"/>
      <c r="C27" s="27">
        <v>18</v>
      </c>
      <c r="D27" s="27">
        <v>19</v>
      </c>
      <c r="F27" s="27">
        <v>12</v>
      </c>
      <c r="G27" s="27">
        <v>13</v>
      </c>
      <c r="H27" s="27">
        <v>14</v>
      </c>
    </row>
    <row r="28" spans="1:13" ht="26.45" customHeight="1" x14ac:dyDescent="0.3">
      <c r="A28" s="16">
        <v>1</v>
      </c>
      <c r="B28" s="41" t="s">
        <v>10</v>
      </c>
      <c r="C28" s="32" t="s">
        <v>112</v>
      </c>
      <c r="D28" s="42">
        <f>D14</f>
        <v>0</v>
      </c>
      <c r="F28" s="30">
        <v>0</v>
      </c>
      <c r="G28" s="50"/>
      <c r="H28" s="30">
        <v>0</v>
      </c>
    </row>
    <row r="29" spans="1:13" ht="26.45" customHeight="1" x14ac:dyDescent="0.3">
      <c r="A29" s="16">
        <v>2</v>
      </c>
      <c r="B29" s="41" t="s">
        <v>11</v>
      </c>
      <c r="C29" s="32" t="s">
        <v>113</v>
      </c>
      <c r="D29" s="53">
        <f>D23</f>
        <v>0</v>
      </c>
      <c r="F29" s="30">
        <v>1</v>
      </c>
      <c r="G29" s="50"/>
      <c r="H29" s="40">
        <v>0.1</v>
      </c>
    </row>
    <row r="30" spans="1:13" ht="26.45" customHeight="1" thickBot="1" x14ac:dyDescent="0.35">
      <c r="A30" s="16">
        <v>3</v>
      </c>
      <c r="B30" s="41" t="s">
        <v>12</v>
      </c>
      <c r="C30" s="32" t="s">
        <v>114</v>
      </c>
      <c r="D30" s="58">
        <f>D29*60%</f>
        <v>0</v>
      </c>
      <c r="F30" s="30">
        <v>2</v>
      </c>
      <c r="G30" s="50"/>
      <c r="H30" s="40">
        <v>0.2</v>
      </c>
    </row>
    <row r="31" spans="1:13" ht="26.45" customHeight="1" thickBot="1" x14ac:dyDescent="0.35">
      <c r="A31" s="82" t="s">
        <v>117</v>
      </c>
      <c r="B31" s="60" t="s">
        <v>118</v>
      </c>
      <c r="C31" s="46" t="s">
        <v>115</v>
      </c>
      <c r="D31" s="59">
        <f>SUM(D28+D30)</f>
        <v>0</v>
      </c>
      <c r="F31" s="30">
        <v>3</v>
      </c>
      <c r="G31" s="50"/>
      <c r="H31" s="40">
        <v>0.3</v>
      </c>
    </row>
    <row r="32" spans="1:13" ht="14.25" customHeight="1" x14ac:dyDescent="0.3">
      <c r="F32" s="30">
        <v>4</v>
      </c>
      <c r="G32" s="50"/>
      <c r="H32" s="40">
        <v>0.4</v>
      </c>
    </row>
    <row r="33" spans="1:20" ht="26.45" customHeight="1" thickBot="1" x14ac:dyDescent="0.35">
      <c r="A33" s="104" t="s">
        <v>125</v>
      </c>
      <c r="B33" s="105"/>
      <c r="C33" s="105"/>
      <c r="D33" s="106"/>
      <c r="F33" s="30">
        <v>5</v>
      </c>
      <c r="G33" s="51"/>
      <c r="H33" s="40">
        <v>0.5</v>
      </c>
    </row>
    <row r="34" spans="1:20" ht="11.45" customHeight="1" thickBot="1" x14ac:dyDescent="0.35">
      <c r="A34" s="161" t="s">
        <v>7</v>
      </c>
      <c r="B34" s="162"/>
      <c r="C34" s="18" t="s">
        <v>8</v>
      </c>
      <c r="D34" s="20" t="s">
        <v>9</v>
      </c>
      <c r="H34" s="61" t="s">
        <v>13</v>
      </c>
      <c r="I34" s="62" t="b">
        <f>IF(G28="X",0%,IF(G29="X",10%,IF(G30="X",20%,(IF(G31="X",30%,IF(G32="X",40%,IF(G33="X",50%,FALSE())))))))</f>
        <v>0</v>
      </c>
    </row>
    <row r="35" spans="1:20" ht="11.45" customHeight="1" thickBot="1" x14ac:dyDescent="0.35">
      <c r="A35" s="109">
        <v>20</v>
      </c>
      <c r="B35" s="110"/>
      <c r="C35" s="27">
        <v>21</v>
      </c>
      <c r="D35" s="27">
        <v>22</v>
      </c>
      <c r="I35" s="56" t="s">
        <v>123</v>
      </c>
    </row>
    <row r="36" spans="1:20" s="19" customFormat="1" ht="26.45" customHeight="1" thickBot="1" x14ac:dyDescent="0.25">
      <c r="A36" s="16">
        <v>1</v>
      </c>
      <c r="B36" s="41" t="s">
        <v>15</v>
      </c>
      <c r="C36" s="32" t="s">
        <v>137</v>
      </c>
      <c r="D36" s="79"/>
      <c r="H36" s="63" t="s">
        <v>127</v>
      </c>
      <c r="I36" s="62" t="e">
        <f>I14+I23+I34</f>
        <v>#DIV/0!</v>
      </c>
    </row>
    <row r="37" spans="1:20" ht="26.45" customHeight="1" x14ac:dyDescent="0.3">
      <c r="A37" s="16">
        <v>2</v>
      </c>
      <c r="B37" s="41" t="s">
        <v>57</v>
      </c>
      <c r="C37" s="32" t="s">
        <v>138</v>
      </c>
      <c r="D37" s="79"/>
      <c r="F37" s="104" t="s">
        <v>126</v>
      </c>
      <c r="G37" s="106"/>
      <c r="H37" s="8"/>
      <c r="I37" s="8"/>
    </row>
    <row r="38" spans="1:20" ht="26.45" customHeight="1" thickBot="1" x14ac:dyDescent="0.35">
      <c r="A38" s="16">
        <v>3</v>
      </c>
      <c r="B38" s="41" t="s">
        <v>58</v>
      </c>
      <c r="C38" s="32" t="s">
        <v>139</v>
      </c>
      <c r="D38" s="79"/>
      <c r="F38" s="33" t="s">
        <v>16</v>
      </c>
      <c r="G38" s="71" t="s">
        <v>143</v>
      </c>
    </row>
    <row r="39" spans="1:20" ht="26.45" customHeight="1" thickBot="1" x14ac:dyDescent="0.35">
      <c r="A39" s="83" t="s">
        <v>14</v>
      </c>
      <c r="B39" s="28" t="s">
        <v>119</v>
      </c>
      <c r="C39" s="48" t="s">
        <v>140</v>
      </c>
      <c r="D39" s="78">
        <f>SUM(D36+D38)</f>
        <v>0</v>
      </c>
      <c r="F39" s="62" t="e">
        <f>IF(I36=5%,"I",(IF(I36&lt;5%,"I",(IF(I36=10%,"II",(IF(I36&lt;10%,"II",(IF(I36=15%,"III",(IF(I36&lt;15%,"III",(IF(I36=20%,"IV",(IF(I36&lt;20%,"IV",(IF(I36=25%,"V",(IF(I36&lt;25%,"V",(IF(I36=30%,"VI",(IF(I36&lt;30%,"VI",(IF(I36=35%,"VII",(IF(I36&lt;35%,"VII",(IF(I36=40%,"VIII",(IF(I36&lt;40%,"VIII",(IF(I36=45%,"IX",(IF(I36&lt;45%,"IX",(IF(I36=50%,"X",(IF(I36&lt;50%,"X",(IF(I36&gt;50%,"XI",FALSE())))))))))))))))))))))))))))))))))))))))))</f>
        <v>#DIV/0!</v>
      </c>
      <c r="G39" s="62" t="e">
        <f>IF(I36=5%,0%,(IF(I36&lt;5%,0%,(IF(I36=10%,5%,(IF(I36&lt;10%,5%,(IF(I36=15%,10%,(IF(I36&lt;15%,10%,(IF(I36=20%,15%,(IF(I36&lt;20%,15%,(IF(I36=25%,20%,(IF(I36&lt;25%,20%,(IF(I36=30%,25%,(IF(I36&lt;30%,25%,(IF(I36=35%,30%,(IF(I36&lt;35%,30%,(IF(I36=40%,35%,(IF(I36&lt;40%,35%,(IF(I36=45%,40%,(IF(I36&lt;45%,40%,(IF(I36=50%,45%,(IF(I36&lt;50%,45%,(IF(I36&gt;50%,50%,FALSE())))))))))))))))))))))))))))))))))))))))))</f>
        <v>#DIV/0!</v>
      </c>
      <c r="I39" s="67"/>
    </row>
    <row r="40" spans="1:20" s="25" customFormat="1" ht="12" customHeight="1" x14ac:dyDescent="0.2"/>
    <row r="41" spans="1:20" s="57" customFormat="1" ht="14.45" customHeight="1" x14ac:dyDescent="0.2">
      <c r="A41" s="88" t="s">
        <v>145</v>
      </c>
      <c r="B41" s="167"/>
      <c r="C41" s="167"/>
      <c r="D41" s="167"/>
      <c r="E41" s="167"/>
      <c r="F41" s="167"/>
      <c r="G41" s="89">
        <v>329.4</v>
      </c>
      <c r="H41" s="90">
        <v>1</v>
      </c>
      <c r="I41" s="91">
        <f>G41*H41</f>
        <v>329.4</v>
      </c>
    </row>
    <row r="42" spans="1:20" s="57" customFormat="1" ht="14.45" customHeight="1" thickBot="1" x14ac:dyDescent="0.25">
      <c r="A42" s="92" t="s">
        <v>128</v>
      </c>
      <c r="G42" s="93"/>
      <c r="H42" s="93"/>
      <c r="I42" s="94" t="e">
        <f>G41*(1+G39)</f>
        <v>#DIV/0!</v>
      </c>
    </row>
    <row r="43" spans="1:20" s="57" customFormat="1" ht="14.45" customHeight="1" thickBot="1" x14ac:dyDescent="0.25">
      <c r="A43" s="95" t="s">
        <v>129</v>
      </c>
      <c r="B43" s="96"/>
      <c r="C43" s="96"/>
      <c r="D43" s="96"/>
      <c r="E43" s="96"/>
      <c r="F43" s="96"/>
      <c r="G43" s="97"/>
      <c r="H43" s="97"/>
      <c r="I43" s="85" t="e">
        <f>(D31+D39)*I42</f>
        <v>#DIV/0!</v>
      </c>
      <c r="J43" s="84"/>
    </row>
    <row r="44" spans="1:20" x14ac:dyDescent="0.3">
      <c r="I44" s="8"/>
      <c r="J44" s="10"/>
    </row>
    <row r="45" spans="1:20" x14ac:dyDescent="0.3">
      <c r="A45" s="1"/>
      <c r="I45" s="149"/>
      <c r="J45" s="149"/>
    </row>
    <row r="46" spans="1:20" x14ac:dyDescent="0.3">
      <c r="A46" s="1"/>
      <c r="I46" s="66"/>
      <c r="J46" s="2"/>
    </row>
    <row r="47" spans="1:20" x14ac:dyDescent="0.3">
      <c r="F47" s="23"/>
      <c r="I47" s="66"/>
      <c r="K47" s="156" t="s">
        <v>76</v>
      </c>
      <c r="L47" s="156"/>
      <c r="M47" s="156"/>
      <c r="N47" s="156"/>
      <c r="O47" s="156"/>
      <c r="P47" s="156"/>
      <c r="Q47" s="156"/>
      <c r="R47" s="156"/>
      <c r="S47" s="156"/>
      <c r="T47" s="156"/>
    </row>
    <row r="48" spans="1:20" ht="11.25" customHeight="1" x14ac:dyDescent="0.3">
      <c r="A48" s="1"/>
      <c r="F48" s="64"/>
      <c r="G48" s="65"/>
      <c r="H48" s="64"/>
      <c r="K48" s="155" t="s">
        <v>144</v>
      </c>
      <c r="L48" s="155"/>
      <c r="M48" s="155"/>
      <c r="N48" s="155"/>
      <c r="O48" s="155"/>
      <c r="P48" s="155"/>
      <c r="Q48" s="155"/>
      <c r="R48" s="155"/>
      <c r="S48" s="155"/>
      <c r="T48" s="155"/>
    </row>
    <row r="49" spans="1:20" ht="11.25" customHeight="1" x14ac:dyDescent="0.3">
      <c r="A49" s="1"/>
      <c r="G49" s="64"/>
      <c r="H49" s="66"/>
      <c r="K49" s="155" t="s">
        <v>19</v>
      </c>
      <c r="L49" s="155"/>
      <c r="M49" s="155"/>
      <c r="N49" s="155"/>
      <c r="O49" s="155"/>
      <c r="P49" s="155"/>
      <c r="Q49" s="155"/>
      <c r="R49" s="155"/>
      <c r="S49" s="155"/>
      <c r="T49" s="155"/>
    </row>
    <row r="50" spans="1:20" ht="10.5" customHeight="1" x14ac:dyDescent="0.3">
      <c r="A50" s="1"/>
      <c r="H50" s="66"/>
      <c r="K50" s="155" t="s">
        <v>20</v>
      </c>
      <c r="L50" s="155"/>
      <c r="M50" s="155"/>
      <c r="N50" s="155"/>
      <c r="O50" s="155"/>
      <c r="P50" s="155"/>
      <c r="Q50" s="155"/>
      <c r="R50" s="155"/>
      <c r="S50" s="155"/>
      <c r="T50" s="155"/>
    </row>
    <row r="51" spans="1:20" x14ac:dyDescent="0.3">
      <c r="B51" s="68"/>
      <c r="C51" s="68"/>
      <c r="D51" s="68"/>
      <c r="E51" s="68"/>
      <c r="N51" s="157" t="s">
        <v>92</v>
      </c>
      <c r="O51" s="157"/>
      <c r="P51" s="157"/>
      <c r="Q51" s="157"/>
    </row>
    <row r="52" spans="1:20" ht="14.25" customHeight="1" x14ac:dyDescent="0.3">
      <c r="B52" s="25"/>
      <c r="C52" s="25"/>
      <c r="D52" s="68"/>
      <c r="E52" s="68"/>
      <c r="S52" s="117" t="s">
        <v>21</v>
      </c>
      <c r="T52" s="119"/>
    </row>
    <row r="53" spans="1:20" ht="14.25" customHeight="1" x14ac:dyDescent="0.3">
      <c r="B53" s="25"/>
      <c r="C53" s="25"/>
      <c r="D53" s="69"/>
      <c r="E53" s="25"/>
      <c r="K53" s="1" t="s">
        <v>59</v>
      </c>
      <c r="N53" s="15">
        <f>(D2)</f>
        <v>0</v>
      </c>
      <c r="S53" s="151" t="s">
        <v>86</v>
      </c>
      <c r="T53" s="152"/>
    </row>
    <row r="54" spans="1:20" ht="14.25" customHeight="1" x14ac:dyDescent="0.3">
      <c r="B54" s="70"/>
      <c r="C54" s="25"/>
      <c r="D54" s="69"/>
      <c r="E54" s="25"/>
      <c r="K54" s="1" t="s">
        <v>90</v>
      </c>
      <c r="S54" s="153"/>
      <c r="T54" s="154"/>
    </row>
    <row r="55" spans="1:20" ht="14.25" customHeight="1" x14ac:dyDescent="0.3">
      <c r="B55" s="70"/>
      <c r="C55" s="25"/>
      <c r="D55" s="69"/>
      <c r="E55" s="25"/>
      <c r="K55" s="150" t="s">
        <v>74</v>
      </c>
      <c r="L55" s="150"/>
      <c r="M55" s="150"/>
      <c r="N55" s="150"/>
      <c r="O55" s="150"/>
      <c r="P55" s="150"/>
      <c r="Q55" s="150"/>
      <c r="R55" s="150"/>
      <c r="S55" s="150"/>
      <c r="T55" s="150"/>
    </row>
    <row r="56" spans="1:20" ht="14.25" customHeight="1" x14ac:dyDescent="0.3">
      <c r="B56" s="25"/>
      <c r="C56" s="25"/>
      <c r="D56" s="69"/>
      <c r="E56" s="25"/>
      <c r="K56" s="8" t="s">
        <v>22</v>
      </c>
      <c r="O56" s="168" t="s">
        <v>146</v>
      </c>
      <c r="P56" s="168"/>
      <c r="Q56" s="168"/>
      <c r="R56" s="168"/>
    </row>
    <row r="57" spans="1:20" ht="14.25" customHeight="1" x14ac:dyDescent="0.3">
      <c r="B57" s="25"/>
      <c r="C57" s="25"/>
      <c r="D57" s="69"/>
      <c r="E57" s="25"/>
      <c r="K57" s="1" t="s">
        <v>23</v>
      </c>
    </row>
    <row r="58" spans="1:20" ht="13.5" customHeight="1" x14ac:dyDescent="0.3">
      <c r="B58" s="25"/>
      <c r="C58" s="25"/>
      <c r="D58" s="69"/>
      <c r="E58" s="25"/>
      <c r="K58" s="9"/>
    </row>
    <row r="59" spans="1:20" ht="12.75" customHeight="1" x14ac:dyDescent="0.3">
      <c r="B59" s="25"/>
      <c r="C59" s="25"/>
      <c r="D59" s="69"/>
      <c r="E59" s="25"/>
      <c r="K59" s="36"/>
      <c r="L59" s="1" t="s">
        <v>24</v>
      </c>
      <c r="N59" s="1" t="s">
        <v>25</v>
      </c>
      <c r="O59" s="6"/>
      <c r="P59" s="1" t="s">
        <v>26</v>
      </c>
      <c r="Q59" s="10"/>
      <c r="R59" s="146">
        <f>SUM(O59*Q59)</f>
        <v>0</v>
      </c>
      <c r="S59" s="147"/>
      <c r="T59" s="148"/>
    </row>
    <row r="60" spans="1:20" ht="12.75" customHeight="1" x14ac:dyDescent="0.3">
      <c r="B60" s="25"/>
      <c r="C60" s="25"/>
      <c r="D60" s="69"/>
      <c r="E60" s="25"/>
      <c r="K60" s="36"/>
      <c r="L60" s="1" t="s">
        <v>27</v>
      </c>
      <c r="N60" s="1" t="s">
        <v>25</v>
      </c>
      <c r="O60" s="6"/>
      <c r="P60" s="1" t="s">
        <v>26</v>
      </c>
      <c r="Q60" s="10"/>
      <c r="R60" s="134">
        <f>SUM(O60*Q60)</f>
        <v>0</v>
      </c>
      <c r="S60" s="135"/>
      <c r="T60" s="136"/>
    </row>
    <row r="61" spans="1:20" ht="14.25" customHeight="1" x14ac:dyDescent="0.3">
      <c r="B61" s="25"/>
      <c r="C61" s="25"/>
      <c r="D61" s="69"/>
      <c r="E61" s="25"/>
      <c r="M61" s="2" t="s">
        <v>28</v>
      </c>
      <c r="N61" s="2"/>
      <c r="O61" s="2"/>
      <c r="P61" s="2"/>
      <c r="Q61" s="7" t="s">
        <v>29</v>
      </c>
      <c r="R61" s="141">
        <f>SUM(R59:T60)</f>
        <v>0</v>
      </c>
      <c r="S61" s="144"/>
      <c r="T61" s="145"/>
    </row>
    <row r="62" spans="1:20" ht="14.25" customHeight="1" x14ac:dyDescent="0.3">
      <c r="B62" s="25"/>
      <c r="C62" s="25"/>
      <c r="D62" s="69"/>
      <c r="E62" s="25"/>
      <c r="K62" s="1" t="s">
        <v>30</v>
      </c>
    </row>
    <row r="63" spans="1:20" ht="14.25" customHeight="1" x14ac:dyDescent="0.3">
      <c r="B63" s="25"/>
      <c r="C63" s="25"/>
      <c r="D63" s="69"/>
      <c r="E63" s="25"/>
      <c r="K63" s="2" t="s">
        <v>71</v>
      </c>
      <c r="L63" s="1" t="s">
        <v>32</v>
      </c>
    </row>
    <row r="64" spans="1:20" x14ac:dyDescent="0.3">
      <c r="E64" s="23"/>
      <c r="K64" s="2" t="s">
        <v>71</v>
      </c>
      <c r="L64" s="1" t="s">
        <v>33</v>
      </c>
    </row>
    <row r="65" spans="11:20" ht="12.75" customHeight="1" x14ac:dyDescent="0.3">
      <c r="L65" s="2"/>
      <c r="M65" s="43" t="s">
        <v>89</v>
      </c>
      <c r="Q65" s="3" t="s">
        <v>26</v>
      </c>
      <c r="R65" s="146">
        <f>R61*17/100</f>
        <v>0</v>
      </c>
      <c r="S65" s="147"/>
      <c r="T65" s="148"/>
    </row>
    <row r="66" spans="11:20" ht="12.75" customHeight="1" x14ac:dyDescent="0.3">
      <c r="L66" s="2"/>
      <c r="M66" s="1" t="s">
        <v>31</v>
      </c>
      <c r="Q66" s="3" t="s">
        <v>26</v>
      </c>
      <c r="R66" s="146">
        <f>SUM(R61-R65)</f>
        <v>0</v>
      </c>
      <c r="S66" s="147"/>
      <c r="T66" s="148"/>
    </row>
    <row r="67" spans="11:20" x14ac:dyDescent="0.3">
      <c r="K67" s="1" t="s">
        <v>35</v>
      </c>
      <c r="Q67" s="3"/>
    </row>
    <row r="68" spans="11:20" x14ac:dyDescent="0.3">
      <c r="M68" s="1" t="s">
        <v>82</v>
      </c>
      <c r="Q68" s="3" t="s">
        <v>26</v>
      </c>
      <c r="R68" s="137">
        <f>$R$61*17/100</f>
        <v>0</v>
      </c>
      <c r="S68" s="137"/>
      <c r="T68" s="137"/>
    </row>
    <row r="69" spans="11:20" x14ac:dyDescent="0.3">
      <c r="M69" s="1" t="s">
        <v>77</v>
      </c>
      <c r="Q69" s="3" t="s">
        <v>26</v>
      </c>
      <c r="R69" s="137">
        <f>$R$61*17/100</f>
        <v>0</v>
      </c>
      <c r="S69" s="137"/>
      <c r="T69" s="137"/>
    </row>
    <row r="70" spans="11:20" x14ac:dyDescent="0.3">
      <c r="M70" s="1" t="s">
        <v>78</v>
      </c>
      <c r="Q70" s="3" t="s">
        <v>26</v>
      </c>
      <c r="R70" s="137">
        <f>$R$61*17/100</f>
        <v>0</v>
      </c>
      <c r="S70" s="137"/>
      <c r="T70" s="137"/>
    </row>
    <row r="71" spans="11:20" x14ac:dyDescent="0.3">
      <c r="M71" s="1" t="s">
        <v>79</v>
      </c>
      <c r="Q71" s="3" t="s">
        <v>26</v>
      </c>
      <c r="R71" s="137">
        <f>$R$61*17/100</f>
        <v>0</v>
      </c>
      <c r="S71" s="137"/>
      <c r="T71" s="137"/>
    </row>
    <row r="72" spans="11:20" x14ac:dyDescent="0.3">
      <c r="M72" s="1" t="s">
        <v>80</v>
      </c>
      <c r="Q72" s="3" t="s">
        <v>26</v>
      </c>
      <c r="R72" s="137">
        <f>R61*15/100</f>
        <v>0</v>
      </c>
      <c r="S72" s="137"/>
      <c r="T72" s="137"/>
    </row>
    <row r="74" spans="11:20" x14ac:dyDescent="0.3">
      <c r="K74" s="8" t="s">
        <v>36</v>
      </c>
    </row>
    <row r="75" spans="11:20" x14ac:dyDescent="0.3">
      <c r="M75" s="2" t="s">
        <v>71</v>
      </c>
      <c r="N75" s="1" t="s">
        <v>37</v>
      </c>
    </row>
    <row r="76" spans="11:20" x14ac:dyDescent="0.3">
      <c r="K76" s="1" t="s">
        <v>72</v>
      </c>
    </row>
    <row r="77" spans="11:20" x14ac:dyDescent="0.3">
      <c r="M77" s="2" t="s">
        <v>71</v>
      </c>
      <c r="N77" s="1" t="s">
        <v>38</v>
      </c>
    </row>
    <row r="79" spans="11:20" x14ac:dyDescent="0.3">
      <c r="K79" s="1" t="s">
        <v>73</v>
      </c>
    </row>
    <row r="80" spans="11:20" x14ac:dyDescent="0.3">
      <c r="M80" s="2" t="s">
        <v>71</v>
      </c>
      <c r="N80" s="1" t="s">
        <v>39</v>
      </c>
    </row>
    <row r="81" spans="11:20" x14ac:dyDescent="0.3">
      <c r="L81" s="1" t="s">
        <v>40</v>
      </c>
      <c r="S81" s="10">
        <v>0</v>
      </c>
      <c r="T81" s="3" t="s">
        <v>41</v>
      </c>
    </row>
    <row r="82" spans="11:20" x14ac:dyDescent="0.3">
      <c r="T82" s="3"/>
    </row>
    <row r="83" spans="11:20" x14ac:dyDescent="0.3">
      <c r="K83" s="1" t="s">
        <v>75</v>
      </c>
      <c r="T83" s="3"/>
    </row>
    <row r="84" spans="11:20" x14ac:dyDescent="0.3">
      <c r="K84" s="1" t="s">
        <v>60</v>
      </c>
      <c r="T84" s="3" t="s">
        <v>42</v>
      </c>
    </row>
    <row r="85" spans="11:20" x14ac:dyDescent="0.3">
      <c r="K85" s="1" t="s">
        <v>43</v>
      </c>
      <c r="N85" s="5">
        <f>SUM(D14)</f>
        <v>0</v>
      </c>
      <c r="O85" s="3" t="s">
        <v>44</v>
      </c>
      <c r="Q85" s="6">
        <f>SUM(D23)</f>
        <v>0</v>
      </c>
      <c r="R85" s="1" t="s">
        <v>45</v>
      </c>
      <c r="S85" s="4" t="e">
        <f>I4</f>
        <v>#DIV/0!</v>
      </c>
      <c r="T85" s="11" t="s">
        <v>0</v>
      </c>
    </row>
    <row r="87" spans="11:20" x14ac:dyDescent="0.3">
      <c r="K87" s="1" t="s">
        <v>46</v>
      </c>
      <c r="M87" s="44">
        <f>S81</f>
        <v>0</v>
      </c>
      <c r="N87" s="2" t="s">
        <v>18</v>
      </c>
      <c r="O87" s="45" t="e">
        <f>SUM(I4)</f>
        <v>#DIV/0!</v>
      </c>
      <c r="P87" s="1" t="s">
        <v>0</v>
      </c>
      <c r="Q87" s="2" t="s">
        <v>34</v>
      </c>
      <c r="R87" s="10" t="e">
        <f>SUM(M87*O87%)</f>
        <v>#DIV/0!</v>
      </c>
      <c r="T87" s="1" t="s">
        <v>48</v>
      </c>
    </row>
    <row r="88" spans="11:20" x14ac:dyDescent="0.3">
      <c r="K88" s="1" t="s">
        <v>47</v>
      </c>
      <c r="M88" s="44" t="e">
        <f>SUM(I42)</f>
        <v>#DIV/0!</v>
      </c>
      <c r="N88" s="2" t="s">
        <v>18</v>
      </c>
      <c r="O88" s="45" t="e">
        <f>I4</f>
        <v>#DIV/0!</v>
      </c>
      <c r="P88" s="1" t="s">
        <v>0</v>
      </c>
      <c r="Q88" s="2" t="s">
        <v>34</v>
      </c>
      <c r="R88" s="10" t="e">
        <f>SUM(M88*O88%)</f>
        <v>#DIV/0!</v>
      </c>
      <c r="T88" s="1" t="s">
        <v>48</v>
      </c>
    </row>
    <row r="90" spans="11:20" x14ac:dyDescent="0.3">
      <c r="M90" s="1" t="s">
        <v>83</v>
      </c>
      <c r="Q90" s="14" t="s">
        <v>29</v>
      </c>
      <c r="R90" s="141" t="e">
        <f>SUM(R87:R88)</f>
        <v>#DIV/0!</v>
      </c>
      <c r="S90" s="142"/>
      <c r="T90" s="143"/>
    </row>
    <row r="91" spans="11:20" x14ac:dyDescent="0.3">
      <c r="R91" s="12"/>
      <c r="S91" s="12"/>
      <c r="T91" s="12"/>
    </row>
    <row r="92" spans="11:20" x14ac:dyDescent="0.3">
      <c r="K92" s="8" t="s">
        <v>49</v>
      </c>
      <c r="R92" s="12"/>
      <c r="S92" s="12"/>
      <c r="T92" s="12"/>
    </row>
    <row r="93" spans="11:20" x14ac:dyDescent="0.3">
      <c r="K93" s="3"/>
      <c r="L93" s="1" t="s">
        <v>32</v>
      </c>
      <c r="R93" s="12"/>
      <c r="S93" s="12"/>
      <c r="T93" s="12"/>
    </row>
    <row r="94" spans="11:20" x14ac:dyDescent="0.3">
      <c r="K94" s="3"/>
      <c r="L94" s="1" t="s">
        <v>33</v>
      </c>
    </row>
    <row r="95" spans="11:20" ht="7.5" customHeight="1" x14ac:dyDescent="0.3"/>
    <row r="96" spans="11:20" x14ac:dyDescent="0.3">
      <c r="L96" s="1" t="s">
        <v>81</v>
      </c>
      <c r="R96" s="146" t="e">
        <f>SUM(R90/2)</f>
        <v>#DIV/0!</v>
      </c>
      <c r="S96" s="147"/>
      <c r="T96" s="148"/>
    </row>
    <row r="97" spans="11:20" x14ac:dyDescent="0.3">
      <c r="L97" s="1" t="s">
        <v>50</v>
      </c>
    </row>
    <row r="98" spans="11:20" x14ac:dyDescent="0.3">
      <c r="L98" s="1" t="s">
        <v>87</v>
      </c>
      <c r="R98" s="146" t="e">
        <f>SUM(R90/2)</f>
        <v>#DIV/0!</v>
      </c>
      <c r="S98" s="147"/>
      <c r="T98" s="148"/>
    </row>
    <row r="99" spans="11:20" x14ac:dyDescent="0.3">
      <c r="L99" s="1" t="s">
        <v>88</v>
      </c>
    </row>
    <row r="100" spans="11:20" x14ac:dyDescent="0.3">
      <c r="K100" s="1" t="s">
        <v>51</v>
      </c>
    </row>
    <row r="101" spans="11:20" x14ac:dyDescent="0.3">
      <c r="K101" s="8" t="s">
        <v>91</v>
      </c>
      <c r="R101" s="146">
        <v>0</v>
      </c>
      <c r="S101" s="147"/>
      <c r="T101" s="148"/>
    </row>
    <row r="102" spans="11:20" ht="11.25" customHeight="1" x14ac:dyDescent="0.3">
      <c r="K102" s="8" t="s">
        <v>61</v>
      </c>
      <c r="R102" s="138" t="e">
        <f>SUM(R61+R90)</f>
        <v>#DIV/0!</v>
      </c>
      <c r="S102" s="139"/>
      <c r="T102" s="140"/>
    </row>
    <row r="103" spans="11:20" x14ac:dyDescent="0.3">
      <c r="Q103" s="3"/>
    </row>
    <row r="104" spans="11:20" x14ac:dyDescent="0.3">
      <c r="K104" s="1" t="s">
        <v>85</v>
      </c>
    </row>
    <row r="105" spans="11:20" x14ac:dyDescent="0.3">
      <c r="K105" s="1" t="s">
        <v>84</v>
      </c>
    </row>
    <row r="107" spans="11:20" x14ac:dyDescent="0.3">
      <c r="K107" s="2" t="s">
        <v>54</v>
      </c>
      <c r="L107" s="133"/>
      <c r="M107" s="133"/>
      <c r="N107" s="2"/>
      <c r="O107" s="2" t="s">
        <v>52</v>
      </c>
      <c r="P107" s="2"/>
      <c r="Q107" s="2"/>
      <c r="R107" s="2"/>
      <c r="S107" s="2" t="s">
        <v>53</v>
      </c>
      <c r="T107" s="2"/>
    </row>
    <row r="108" spans="11:20" x14ac:dyDescent="0.3">
      <c r="R108" s="13"/>
    </row>
  </sheetData>
  <mergeCells count="66">
    <mergeCell ref="F16:H16"/>
    <mergeCell ref="F25:H25"/>
    <mergeCell ref="A17:B17"/>
    <mergeCell ref="F37:G37"/>
    <mergeCell ref="A26:B26"/>
    <mergeCell ref="A27:B27"/>
    <mergeCell ref="A33:D33"/>
    <mergeCell ref="A34:B34"/>
    <mergeCell ref="A35:B35"/>
    <mergeCell ref="I45:J45"/>
    <mergeCell ref="S52:T52"/>
    <mergeCell ref="R101:T101"/>
    <mergeCell ref="R96:T96"/>
    <mergeCell ref="R98:T98"/>
    <mergeCell ref="K55:T55"/>
    <mergeCell ref="R59:T59"/>
    <mergeCell ref="S53:T54"/>
    <mergeCell ref="R65:T65"/>
    <mergeCell ref="K50:T50"/>
    <mergeCell ref="K47:T47"/>
    <mergeCell ref="K48:T48"/>
    <mergeCell ref="N51:Q51"/>
    <mergeCell ref="K49:T49"/>
    <mergeCell ref="L107:M107"/>
    <mergeCell ref="R60:T60"/>
    <mergeCell ref="R72:T72"/>
    <mergeCell ref="R102:T102"/>
    <mergeCell ref="R90:T90"/>
    <mergeCell ref="R71:T71"/>
    <mergeCell ref="R70:T70"/>
    <mergeCell ref="R68:T68"/>
    <mergeCell ref="R69:T69"/>
    <mergeCell ref="R61:T61"/>
    <mergeCell ref="R66:T66"/>
    <mergeCell ref="A1:I1"/>
    <mergeCell ref="D7:E7"/>
    <mergeCell ref="D8:E8"/>
    <mergeCell ref="D9:E9"/>
    <mergeCell ref="D10:E10"/>
    <mergeCell ref="A2:B2"/>
    <mergeCell ref="C2:I2"/>
    <mergeCell ref="A3:B3"/>
    <mergeCell ref="C3:I3"/>
    <mergeCell ref="A4:B4"/>
    <mergeCell ref="C4:G4"/>
    <mergeCell ref="A6:H6"/>
    <mergeCell ref="A7:B7"/>
    <mergeCell ref="A8:B8"/>
    <mergeCell ref="A9:B9"/>
    <mergeCell ref="A10:B10"/>
    <mergeCell ref="D11:E11"/>
    <mergeCell ref="D12:E12"/>
    <mergeCell ref="D13:E13"/>
    <mergeCell ref="D14:E14"/>
    <mergeCell ref="A25:D25"/>
    <mergeCell ref="C17:D17"/>
    <mergeCell ref="A18:B18"/>
    <mergeCell ref="C18:D18"/>
    <mergeCell ref="C20:D20"/>
    <mergeCell ref="C21:D21"/>
    <mergeCell ref="C22:D22"/>
    <mergeCell ref="A11:B11"/>
    <mergeCell ref="A12:B12"/>
    <mergeCell ref="A13:B13"/>
    <mergeCell ref="C19:D19"/>
    <mergeCell ref="A16:D16"/>
  </mergeCells>
  <phoneticPr fontId="0" type="noConversion"/>
  <pageMargins left="0.35433070866141736" right="0.35433070866141736" top="0.27559055118110237" bottom="0.27559055118110237" header="0" footer="0"/>
  <pageSetup paperSize="9" orientation="portrait" horizontalDpi="4294967293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Comune di Castelfranco di Sotto</dc:creator>
  <cp:lastModifiedBy>l.piattelli</cp:lastModifiedBy>
  <cp:lastPrinted>2024-03-25T10:57:18Z</cp:lastPrinted>
  <dcterms:created xsi:type="dcterms:W3CDTF">2002-07-18T06:17:15Z</dcterms:created>
  <dcterms:modified xsi:type="dcterms:W3CDTF">2026-07-10T11:01:57Z</dcterms:modified>
</cp:coreProperties>
</file>